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sdevlin\AppData\Roaming\Microsoft\Windows\Network Shortcuts\"/>
    </mc:Choice>
  </mc:AlternateContent>
  <xr:revisionPtr revIDLastSave="0" documentId="8_{BD85D04F-920D-443F-AD3E-776FB6E95390}" xr6:coauthVersionLast="47" xr6:coauthVersionMax="47" xr10:uidLastSave="{00000000-0000-0000-0000-000000000000}"/>
  <bookViews>
    <workbookView xWindow="-120" yWindow="-120" windowWidth="29040" windowHeight="15720" firstSheet="10" activeTab="2" xr2:uid="{41651FDE-7AAB-4846-ABFE-1D8449DE5B60}"/>
  </bookViews>
  <sheets>
    <sheet name="CITY HALL DEPTS." sheetId="15" r:id="rId1"/>
    <sheet name="FACILITIES" sheetId="13" r:id="rId2"/>
    <sheet name="FIRE" sheetId="10" r:id="rId3"/>
    <sheet name="LIBRARY" sheetId="12" r:id="rId4"/>
    <sheet name="HIGHWAY" sheetId="9" r:id="rId5"/>
    <sheet name="POLICE" sheetId="11" r:id="rId6"/>
    <sheet name="School Dept." sheetId="17" r:id="rId7"/>
    <sheet name="WATER" sheetId="7" r:id="rId8"/>
    <sheet name="WASTEWATER" sheetId="8" r:id="rId9"/>
    <sheet name="Other Capital Projects" sheetId="16" r:id="rId10"/>
    <sheet name="ROADS" sheetId="14" r:id="rId11"/>
    <sheet name="Settings" sheetId="3" state="hidden" r:id="rId12"/>
  </sheets>
  <definedNames>
    <definedName name="AsOfDate">Settings!$B$3</definedName>
    <definedName name="EOY">Settings!$F$6</definedName>
    <definedName name="FEOY">Settings!$F$6</definedName>
    <definedName name="FEOY1">Settings!$F$7</definedName>
    <definedName name="FEOY2">Settings!$F$8</definedName>
    <definedName name="FEOY3">Settings!$F$9</definedName>
    <definedName name="FiscalYear">Settings!$F$3</definedName>
    <definedName name="_xlnm.Print_Area" localSheetId="0">'CITY HALL DEPTS.'!$A:$G</definedName>
    <definedName name="PriorYr1AsOf">Settings!$F$4</definedName>
    <definedName name="PriorYr2AsOf">Settings!$F$5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4" l="1"/>
  <c r="F9" i="3"/>
  <c r="F8" i="3"/>
  <c r="F7" i="3"/>
  <c r="F6" i="3"/>
  <c r="F5" i="3"/>
  <c r="F4" i="3"/>
  <c r="F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tc={E027BAA6-87C4-432C-8E8E-4C1C9DEFD17E}</author>
  </authors>
  <commentList>
    <comment ref="C11" authorId="0" shapeId="0" xr:uid="{E027BAA6-87C4-432C-8E8E-4C1C9DEFD17E}">
      <text>
        <t>[Threaded comment]
Your version of Excel allows you to read this threaded comment; however, any edits to it will get removed if the file is opened in a newer version of Excel. Learn more: https://go.microsoft.com/fwlink/?linkid=870924
Comment:
    Updating the website aesthetic in the upcoming Fiscal Year via current provider for about ~$10,000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tc={07F25A5D-29E7-4001-9EB8-5B2B8CAD989A}</author>
  </authors>
  <commentList>
    <comment ref="A5" authorId="0" shapeId="0" xr:uid="{07F25A5D-29E7-4001-9EB8-5B2B8CAD989A}">
      <text>
        <t>[Threaded comment]
Your version of Excel allows you to read this threaded comment; however, any edits to it will get removed if the file is opened in a newer version of Excel. Learn more: https://go.microsoft.com/fwlink/?linkid=870924
Comment:
    @Amanda Ray @Michael Harris are you getting a quote for the CH pavement?
Reply:
    Adam was wroking with Northeast paving to get quotes but they only gave us a quote for the other two paving projects...I will email Greg Dexter to follow up!
Reply:
    thank you!</t>
      </text>
    </comment>
  </commentList>
</comments>
</file>

<file path=xl/sharedStrings.xml><?xml version="1.0" encoding="utf-8"?>
<sst xmlns="http://schemas.openxmlformats.org/spreadsheetml/2006/main" count="417" uniqueCount="230">
  <si>
    <t>CITY HALL DEPTS.</t>
  </si>
  <si>
    <t>Anticipated Capital Improvement projects for the next 5 - 10 years.</t>
  </si>
  <si>
    <t>DEPARTMENT</t>
  </si>
  <si>
    <t>LOCATION</t>
  </si>
  <si>
    <t>DESCRIPTION</t>
  </si>
  <si>
    <t>TOTAL ESTIMATED COST</t>
  </si>
  <si>
    <t>START DATE (MONTH/YEAR)</t>
  </si>
  <si>
    <t>ESTIMATED TIME TO COMPLETION</t>
  </si>
  <si>
    <t>Form?</t>
  </si>
  <si>
    <t>Manager Recommendation</t>
  </si>
  <si>
    <t>Council Approved?</t>
  </si>
  <si>
    <t>Planning/EconDev/PW</t>
  </si>
  <si>
    <t>Downtown</t>
  </si>
  <si>
    <t>VPI Construction - beginning 2027</t>
  </si>
  <si>
    <t>Yes</t>
  </si>
  <si>
    <t>Economic Development</t>
  </si>
  <si>
    <t>Downtown Area</t>
  </si>
  <si>
    <t>Public Restrooms/Visitor Center/Kiosk</t>
  </si>
  <si>
    <t>TBD</t>
  </si>
  <si>
    <t>FY2026</t>
  </si>
  <si>
    <t>High Street/Myrick</t>
  </si>
  <si>
    <t>Thriving Communities Partnership</t>
  </si>
  <si>
    <t>Started</t>
  </si>
  <si>
    <t>PW/EconDev/Manager</t>
  </si>
  <si>
    <t>Franklin St. Parklet</t>
  </si>
  <si>
    <t>Closing lower Franklin Street to create a permanent park - Planning, Design &amp; Engineering Phase</t>
  </si>
  <si>
    <t>30,000+</t>
  </si>
  <si>
    <t>PW/IT/EconDev/Manager</t>
  </si>
  <si>
    <t>City owned Light Pole Replacement</t>
  </si>
  <si>
    <t>TBD - see description form.</t>
  </si>
  <si>
    <t>Plannin/Econ Dev/PW</t>
  </si>
  <si>
    <t>Multiuse PATH</t>
  </si>
  <si>
    <t>EconDev/Facilities</t>
  </si>
  <si>
    <t>URCI</t>
  </si>
  <si>
    <t>URCI upgrades</t>
  </si>
  <si>
    <t>IT/Communications/Manager</t>
  </si>
  <si>
    <t>Digital infrstructure</t>
  </si>
  <si>
    <t>Website Upgrade/Branding Initiative</t>
  </si>
  <si>
    <t xml:space="preserve">FY2025 </t>
  </si>
  <si>
    <t>FACILITIES</t>
  </si>
  <si>
    <t>Council Approval</t>
  </si>
  <si>
    <t>City Hall</t>
  </si>
  <si>
    <t>Interior Remodeling</t>
  </si>
  <si>
    <t>FY25</t>
  </si>
  <si>
    <t>Lower City Hall Parking Lot Repavement</t>
  </si>
  <si>
    <t>FY26</t>
  </si>
  <si>
    <t>No</t>
  </si>
  <si>
    <t>Cupola</t>
  </si>
  <si>
    <t>Wood trim painting/replacement</t>
  </si>
  <si>
    <t>50000?</t>
  </si>
  <si>
    <t>Repoint &amp; replace/repair bricks on entire building</t>
  </si>
  <si>
    <t>Front steps complete renovation</t>
  </si>
  <si>
    <t>Radio Tower repairs</t>
  </si>
  <si>
    <t>Reseal auditoirium and planning windows; repair sheetrock ceilings in City Manager hallway and accross from IT</t>
  </si>
  <si>
    <t>FEMA request</t>
  </si>
  <si>
    <t>FIRE DEPT.</t>
  </si>
  <si>
    <t>PRIORITY (LOW/MED./HIGH)</t>
  </si>
  <si>
    <t>Fire Department</t>
  </si>
  <si>
    <t xml:space="preserve">Repalce Engine 2 (2016) </t>
  </si>
  <si>
    <t>High</t>
  </si>
  <si>
    <t>Reaplce Tanker 4 (1998)</t>
  </si>
  <si>
    <t>Command staff vehicles ( 3)</t>
  </si>
  <si>
    <t>Purchase second ambulance</t>
  </si>
  <si>
    <t>remodeling living quarters to accomidate 7-8 firefghters</t>
  </si>
  <si>
    <t>Need Quote</t>
  </si>
  <si>
    <t>Replace Engine 7 (2007)</t>
  </si>
  <si>
    <t>Repalce ladder 1 (2010)</t>
  </si>
  <si>
    <t>Build North Ellsworth Station</t>
  </si>
  <si>
    <t>Fire Departtment</t>
  </si>
  <si>
    <t>Bullet proof vests</t>
  </si>
  <si>
    <t>Remount Ambulance (2020) -Reuse Chassis for service or BC Truck</t>
  </si>
  <si>
    <t>Replace Portable Radios</t>
  </si>
  <si>
    <t>Replace mobile radios all fire apparatus</t>
  </si>
  <si>
    <t>Replace Truck 3 (2015) with a traditionl mini-pumper style Brushtruck</t>
  </si>
  <si>
    <t>LIBRARY DEPT.</t>
  </si>
  <si>
    <t>TYPE OF PURCHASE</t>
  </si>
  <si>
    <t>HVAC Improvements</t>
  </si>
  <si>
    <t>FY 25</t>
  </si>
  <si>
    <t>Sprinkler System Installation</t>
  </si>
  <si>
    <t xml:space="preserve">Match For CDS </t>
  </si>
  <si>
    <t>?</t>
  </si>
  <si>
    <t>HIGHWAY</t>
  </si>
  <si>
    <t>Anticipated Capital Improvement projects for the next 5 - 10 years. (LOCAL ROADS IN SEPARATE SHEET)</t>
  </si>
  <si>
    <t>Department</t>
  </si>
  <si>
    <t>Division</t>
  </si>
  <si>
    <t>Type of Purchase</t>
  </si>
  <si>
    <t xml:space="preserve">Public Works </t>
  </si>
  <si>
    <t>Highway</t>
  </si>
  <si>
    <t>Equipment</t>
  </si>
  <si>
    <t>PLOW TRUCK</t>
  </si>
  <si>
    <t>Medium</t>
  </si>
  <si>
    <t>Harbor</t>
  </si>
  <si>
    <t>Grant Match</t>
  </si>
  <si>
    <t>DREDGING</t>
  </si>
  <si>
    <t>Harbor Park Parking Lot Paving- Pave 2" 12.5MM over existing</t>
  </si>
  <si>
    <t>Harbor Park Parking Lot Paving- Pave 2" 12.5MM over Gravel Section</t>
  </si>
  <si>
    <t>Engineering for Commercial Dock</t>
  </si>
  <si>
    <t>Excavator</t>
  </si>
  <si>
    <t>Harbor upgrades</t>
  </si>
  <si>
    <t>Staff Locker Room</t>
  </si>
  <si>
    <t>POLICE DEPT.</t>
  </si>
  <si>
    <t xml:space="preserve">Evidence room collapasble storage for weapons </t>
  </si>
  <si>
    <t>Fingerprint scanner</t>
  </si>
  <si>
    <t>Drone's &amp; Software- Reconstructions (currenlty 2 drones - may be grant fund)</t>
  </si>
  <si>
    <t>FY27</t>
  </si>
  <si>
    <t xml:space="preserve">Rifles w/ site (purchased in  2018) will have trade to take price down </t>
  </si>
  <si>
    <t>FY29</t>
  </si>
  <si>
    <t>Handguns (purchased in 2019) will have trade to take price down</t>
  </si>
  <si>
    <t xml:space="preserve">K-9 - replace current </t>
  </si>
  <si>
    <t>Portable Radios (currently 20) 10 years old in 2030-no warranty after 5 yrs</t>
  </si>
  <si>
    <t>FY30</t>
  </si>
  <si>
    <t>Body &amp; Cruier Cameras - Motorola Soulutions - purchased FY25</t>
  </si>
  <si>
    <t xml:space="preserve">300,000 over 5 years </t>
  </si>
  <si>
    <t>FY35</t>
  </si>
  <si>
    <t>Tasers - purchased FY25</t>
  </si>
  <si>
    <t xml:space="preserve">150,000 over 5 years </t>
  </si>
  <si>
    <t>Cruiser Radios (currenlty 18) 10 years old in 2032-no warranty after 5 yrs</t>
  </si>
  <si>
    <t>FY32</t>
  </si>
  <si>
    <t>Avtect Dispatch Consoles - All emergency servies - Replace 2 consoles</t>
  </si>
  <si>
    <t>FY30 (1) &amp;FY33 (1)</t>
  </si>
  <si>
    <t xml:space="preserve">Avtect Dispatch Consoles - All emergency servies - Add 3rd console </t>
  </si>
  <si>
    <t>Repeater replacements (4 site) Polce &amp; Fire (purchased in 2020) - no warranty after 5 years</t>
  </si>
  <si>
    <t>FY30 - FY35</t>
  </si>
  <si>
    <t>Paving</t>
  </si>
  <si>
    <t>Sign out front</t>
  </si>
  <si>
    <t>School Dept.</t>
  </si>
  <si>
    <t>Track and Field</t>
  </si>
  <si>
    <t>Need re-do the track and light poles at this facility as well as the soccer field</t>
  </si>
  <si>
    <t>1.6 million as a high, high estimate of all phases of the project</t>
  </si>
  <si>
    <t>would like to get bids this winter with project completion by mid August 2025</t>
  </si>
  <si>
    <t>4-7 months</t>
  </si>
  <si>
    <t>WATER DEPT.</t>
  </si>
  <si>
    <t>Surry Rd.</t>
  </si>
  <si>
    <t>Add Contingency for the Surry Rd Water Main Project</t>
  </si>
  <si>
    <t>Myrick St./DEH Loop</t>
  </si>
  <si>
    <t xml:space="preserve">Connect Myrick St. to DEH </t>
  </si>
  <si>
    <t>after fy25</t>
  </si>
  <si>
    <t xml:space="preserve">Upper Church St./Oak St. </t>
  </si>
  <si>
    <t xml:space="preserve">Connect upper Church St. to Oak St. </t>
  </si>
  <si>
    <t xml:space="preserve">Park St. </t>
  </si>
  <si>
    <t>Eliminate two dead ends.</t>
  </si>
  <si>
    <t>Parcher St./Birch Ave.</t>
  </si>
  <si>
    <t>Connect Birch and Parcher.</t>
  </si>
  <si>
    <t>Christian Ridge Rd.</t>
  </si>
  <si>
    <t>Redundency Main. Bucksport Rd. To Bangor Rd.</t>
  </si>
  <si>
    <t>DEH to High St.</t>
  </si>
  <si>
    <t>Connect DEH to High St. directly</t>
  </si>
  <si>
    <t xml:space="preserve">Bucksport Rd. </t>
  </si>
  <si>
    <t>Redundency Transmission Main</t>
  </si>
  <si>
    <t>Water Tank</t>
  </si>
  <si>
    <t>Tank on top of Beckwith Hill</t>
  </si>
  <si>
    <t>Bar Harbor Rd.</t>
  </si>
  <si>
    <t>Extend main to Trenton Town Line</t>
  </si>
  <si>
    <t>Beals Ave.</t>
  </si>
  <si>
    <t>Renew water main</t>
  </si>
  <si>
    <t>Union St.</t>
  </si>
  <si>
    <t>Oak St.</t>
  </si>
  <si>
    <t>Renew Water main</t>
  </si>
  <si>
    <t>Mid. And Lower Church St.</t>
  </si>
  <si>
    <t>Renew and extend main from Oak to State St.</t>
  </si>
  <si>
    <t xml:space="preserve">State St. </t>
  </si>
  <si>
    <t>Increase main from 8" to 12"</t>
  </si>
  <si>
    <t>WASTEWATER DEPT.</t>
  </si>
  <si>
    <t>Upgrade the Dewatering process</t>
  </si>
  <si>
    <t>6 months</t>
  </si>
  <si>
    <t>high</t>
  </si>
  <si>
    <t>Upgrade the South St Siphon</t>
  </si>
  <si>
    <t>OTHER CAPITAL PROJECTS</t>
  </si>
  <si>
    <t>Store St Retaining Wall</t>
  </si>
  <si>
    <t>EV Fleet</t>
  </si>
  <si>
    <t>Pumpstation  Point</t>
  </si>
  <si>
    <t>Dam improvements</t>
  </si>
  <si>
    <t>Knowlton Park</t>
  </si>
  <si>
    <t>River Walk</t>
  </si>
  <si>
    <t>Public Art</t>
  </si>
  <si>
    <t>Main Street/High Street Beautification</t>
  </si>
  <si>
    <t xml:space="preserve">City of Ellsworth Work Plan: Local Roads </t>
  </si>
  <si>
    <t>In order of recommendation BY YEAR</t>
  </si>
  <si>
    <t>BOND</t>
  </si>
  <si>
    <t>START YEAR</t>
  </si>
  <si>
    <t>Foster Street</t>
  </si>
  <si>
    <t xml:space="preserve">Mill and Fill 2" on Foster St.: 24' x 2157, 656 Tons one lift of 12.5M. </t>
  </si>
  <si>
    <t>Elm Street</t>
  </si>
  <si>
    <t xml:space="preserve">Surface Elm Street: 22' X 910’; 184 Tons @ 1.5" (MILL 1.5"). </t>
  </si>
  <si>
    <t>Happytown Road</t>
  </si>
  <si>
    <r>
      <t xml:space="preserve">Shim Happytown: 23' X 4300', 302 Tons @ 1/2"; </t>
    </r>
    <r>
      <rPr>
        <u/>
        <sz val="10"/>
        <color theme="1"/>
        <rFont val="Aptos Narrow"/>
        <family val="2"/>
        <scheme val="minor"/>
      </rPr>
      <t>$42,280</t>
    </r>
    <r>
      <rPr>
        <sz val="10"/>
        <color theme="1"/>
        <rFont val="Aptos Narrow"/>
        <family val="2"/>
        <scheme val="minor"/>
      </rPr>
      <t xml:space="preserve">. Surface Happytown: 23' X 4300', 604 Tons @ 1"; </t>
    </r>
    <r>
      <rPr>
        <u/>
        <sz val="10"/>
        <color theme="1"/>
        <rFont val="Aptos Narrow"/>
        <family val="2"/>
        <scheme val="minor"/>
      </rPr>
      <t>$80,936</t>
    </r>
    <r>
      <rPr>
        <sz val="10"/>
        <color theme="1"/>
        <rFont val="Aptos Narrow"/>
        <family val="2"/>
        <scheme val="minor"/>
      </rPr>
      <t>.</t>
    </r>
  </si>
  <si>
    <t>Grant Street (Upper)</t>
  </si>
  <si>
    <t>Approximate 21'x 3300' reclaim, grade, pave 2" 12.5mm binder and 1.25" of 12.5mm surface.</t>
  </si>
  <si>
    <t>Grant Street (Lower)</t>
  </si>
  <si>
    <t>Approximate 20'x 1700' reclaim, grade, pave 2" 12.5mm binder and 1.25" of 12.5mm surface.</t>
  </si>
  <si>
    <t>This section needs three culverts and an F-type basin. This was on the 2024/2025 list.</t>
  </si>
  <si>
    <t>Western Ave./Holt/Argon</t>
  </si>
  <si>
    <r>
      <t xml:space="preserve">Shim: 16' X 2200', 107 Tons @ 1/2"; </t>
    </r>
    <r>
      <rPr>
        <u/>
        <sz val="10"/>
        <color theme="1"/>
        <rFont val="Aptos Narrow"/>
        <family val="2"/>
        <scheme val="minor"/>
      </rPr>
      <t>$14,980.</t>
    </r>
    <r>
      <rPr>
        <sz val="10"/>
        <color theme="1"/>
        <rFont val="Aptos Narrow"/>
        <family val="2"/>
        <scheme val="minor"/>
      </rPr>
      <t xml:space="preserve"> Surface: 16' X 2200', 214 Tons @ 1"; </t>
    </r>
    <r>
      <rPr>
        <u/>
        <sz val="10"/>
        <color theme="1"/>
        <rFont val="Aptos Narrow"/>
        <family val="2"/>
        <scheme val="minor"/>
      </rPr>
      <t>$28,890</t>
    </r>
    <r>
      <rPr>
        <sz val="10"/>
        <color theme="1"/>
        <rFont val="Aptos Narrow"/>
        <family val="2"/>
        <scheme val="minor"/>
      </rPr>
      <t xml:space="preserve">. </t>
    </r>
  </si>
  <si>
    <t>Hancock Street</t>
  </si>
  <si>
    <r>
      <t xml:space="preserve">Shim Hancock Street: 19' X 900', 53 Tons @ 1/2"; </t>
    </r>
    <r>
      <rPr>
        <u/>
        <sz val="10"/>
        <color theme="1"/>
        <rFont val="Aptos Narrow"/>
        <family val="2"/>
        <scheme val="minor"/>
      </rPr>
      <t>$7,420.</t>
    </r>
    <r>
      <rPr>
        <sz val="10"/>
        <color theme="1"/>
        <rFont val="Aptos Narrow"/>
        <family val="2"/>
        <scheme val="minor"/>
      </rPr>
      <t xml:space="preserve"> Surface Hancock Street: 19' X 900', 105 Tons @ 1"; </t>
    </r>
    <r>
      <rPr>
        <u/>
        <sz val="10"/>
        <color theme="1"/>
        <rFont val="Aptos Narrow"/>
        <family val="2"/>
        <scheme val="minor"/>
      </rPr>
      <t>$14,070</t>
    </r>
    <r>
      <rPr>
        <sz val="10"/>
        <color theme="1"/>
        <rFont val="Aptos Narrow"/>
        <family val="2"/>
        <scheme val="minor"/>
      </rPr>
      <t xml:space="preserve">. </t>
    </r>
  </si>
  <si>
    <r>
      <t xml:space="preserve">This is </t>
    </r>
    <r>
      <rPr>
        <b/>
        <i/>
        <sz val="10"/>
        <color theme="1"/>
        <rFont val="Aptos Narrow"/>
        <family val="2"/>
        <scheme val="minor"/>
      </rPr>
      <t>NOT</t>
    </r>
    <r>
      <rPr>
        <i/>
        <sz val="10"/>
        <color theme="1"/>
        <rFont val="Aptos Narrow"/>
        <family val="2"/>
        <scheme val="minor"/>
      </rPr>
      <t xml:space="preserve"> ready. An F-type basin and 240 feet of drainage pipe are needed. </t>
    </r>
  </si>
  <si>
    <t>Red Bridge Road</t>
  </si>
  <si>
    <r>
      <t xml:space="preserve">Shim Red Bridge Section 1: 22' X 2700', 273 Tons @ 3/4"; </t>
    </r>
    <r>
      <rPr>
        <u/>
        <sz val="10"/>
        <color theme="1"/>
        <rFont val="Aptos Narrow"/>
        <family val="2"/>
        <scheme val="minor"/>
      </rPr>
      <t>$38,220.</t>
    </r>
    <r>
      <rPr>
        <sz val="10"/>
        <color theme="1"/>
        <rFont val="Aptos Narrow"/>
        <family val="2"/>
        <scheme val="minor"/>
      </rPr>
      <t xml:space="preserve"> Surface Red Bridge Section 1: 22' X 2700', 363 Tons @ 1"; </t>
    </r>
    <r>
      <rPr>
        <u/>
        <sz val="10"/>
        <color theme="1"/>
        <rFont val="Aptos Narrow"/>
        <family val="2"/>
        <scheme val="minor"/>
      </rPr>
      <t>$48,642.</t>
    </r>
    <r>
      <rPr>
        <sz val="10"/>
        <color theme="1"/>
        <rFont val="Aptos Narrow"/>
        <family val="2"/>
        <scheme val="minor"/>
      </rPr>
      <t xml:space="preserve"> </t>
    </r>
  </si>
  <si>
    <r>
      <t xml:space="preserve">Shim Red Bridge Section 2: 21' X 2400', 154 Tons @ 1/2"; </t>
    </r>
    <r>
      <rPr>
        <u/>
        <sz val="10"/>
        <color theme="1"/>
        <rFont val="Aptos Narrow"/>
        <family val="2"/>
        <scheme val="minor"/>
      </rPr>
      <t xml:space="preserve"> $21,560.</t>
    </r>
    <r>
      <rPr>
        <sz val="10"/>
        <color theme="1"/>
        <rFont val="Aptos Narrow"/>
        <family val="2"/>
        <scheme val="minor"/>
      </rPr>
      <t xml:space="preserve"> Surface Red Bridge Section 2: 21' X 2400', 318 Tons @ 1"; </t>
    </r>
    <r>
      <rPr>
        <u/>
        <sz val="10"/>
        <color theme="1"/>
        <rFont val="Aptos Narrow"/>
        <family val="2"/>
        <scheme val="minor"/>
      </rPr>
      <t>$42,930.</t>
    </r>
  </si>
  <si>
    <t>Total for both sections:</t>
  </si>
  <si>
    <t>Birch Street</t>
  </si>
  <si>
    <r>
      <t xml:space="preserve">Shim Birch Street: 23' X 1100', 78 Tons @ 1/2"; </t>
    </r>
    <r>
      <rPr>
        <u/>
        <sz val="10"/>
        <color theme="1"/>
        <rFont val="Aptos Narrow"/>
        <family val="2"/>
        <scheme val="minor"/>
      </rPr>
      <t>$10,920</t>
    </r>
    <r>
      <rPr>
        <sz val="10"/>
        <color theme="1"/>
        <rFont val="Aptos Narrow"/>
        <family val="2"/>
        <scheme val="minor"/>
      </rPr>
      <t xml:space="preserve">. Surface Birch Street: 23'  1100', 160 Tons @ 1";  </t>
    </r>
    <r>
      <rPr>
        <u/>
        <sz val="10"/>
        <color theme="1"/>
        <rFont val="Aptos Narrow"/>
        <family val="2"/>
        <scheme val="minor"/>
      </rPr>
      <t>$21,440.</t>
    </r>
    <r>
      <rPr>
        <sz val="10"/>
        <color theme="1"/>
        <rFont val="Aptos Narrow"/>
        <family val="2"/>
        <scheme val="minor"/>
      </rPr>
      <t xml:space="preserve"> Concrete curbing </t>
    </r>
    <r>
      <rPr>
        <u/>
        <sz val="10"/>
        <color theme="1"/>
        <rFont val="Aptos Narrow"/>
        <family val="2"/>
        <scheme val="minor"/>
      </rPr>
      <t>$6000.</t>
    </r>
  </si>
  <si>
    <t>Maddocks Ave.</t>
  </si>
  <si>
    <r>
      <t xml:space="preserve">Shim Maddocks Street: 21'X1500', 145 Tons @3/4"; </t>
    </r>
    <r>
      <rPr>
        <u/>
        <sz val="10"/>
        <color theme="1"/>
        <rFont val="Aptos Narrow"/>
        <family val="2"/>
        <scheme val="minor"/>
      </rPr>
      <t>$20,300.</t>
    </r>
    <r>
      <rPr>
        <sz val="10"/>
        <color theme="1"/>
        <rFont val="Aptos Narrow"/>
        <family val="2"/>
        <scheme val="minor"/>
      </rPr>
      <t xml:space="preserve"> Surface Maddocks Street: 21'X1500', 200 Tons @1"; </t>
    </r>
    <r>
      <rPr>
        <u/>
        <sz val="10"/>
        <color theme="1"/>
        <rFont val="Aptos Narrow"/>
        <family val="2"/>
        <scheme val="minor"/>
      </rPr>
      <t>$26,800.</t>
    </r>
  </si>
  <si>
    <r>
      <t xml:space="preserve">This is </t>
    </r>
    <r>
      <rPr>
        <b/>
        <i/>
        <sz val="10"/>
        <color theme="1"/>
        <rFont val="Aptos Narrow"/>
        <family val="2"/>
        <scheme val="minor"/>
      </rPr>
      <t>NOT</t>
    </r>
    <r>
      <rPr>
        <i/>
        <sz val="10"/>
        <color theme="1"/>
        <rFont val="Aptos Narrow"/>
        <family val="2"/>
        <scheme val="minor"/>
      </rPr>
      <t xml:space="preserve"> ready. EPW has three cross pipes and ditching to be done, along with gravel added.</t>
    </r>
  </si>
  <si>
    <t>Boggybrook Road</t>
  </si>
  <si>
    <t>Reclaim and pave 3". 23' X 2850', 1250 TONS 2 LIFTS OF 12.5MM. GRADING BY OTHERS.</t>
  </si>
  <si>
    <t>Bayview</t>
  </si>
  <si>
    <r>
      <t xml:space="preserve">19' X 1075', 62 Tons @ 1/2"; </t>
    </r>
    <r>
      <rPr>
        <u/>
        <sz val="10"/>
        <color theme="1"/>
        <rFont val="Aptos Narrow"/>
        <family val="2"/>
        <scheme val="minor"/>
      </rPr>
      <t>$8,680.</t>
    </r>
    <r>
      <rPr>
        <sz val="10"/>
        <color theme="1"/>
        <rFont val="Aptos Narrow"/>
        <family val="2"/>
        <scheme val="minor"/>
      </rPr>
      <t xml:space="preserve"> 19' X 1075', 124 Tons @ 1"; </t>
    </r>
    <r>
      <rPr>
        <u/>
        <sz val="10"/>
        <color theme="1"/>
        <rFont val="Aptos Narrow"/>
        <family val="2"/>
        <scheme val="minor"/>
      </rPr>
      <t>$16,740.</t>
    </r>
  </si>
  <si>
    <t>Indsutrial</t>
  </si>
  <si>
    <t>Pave 3". 24' X 350', 160 TONS. 2 LIFTS OF 12.5MM.</t>
  </si>
  <si>
    <t>Handwork butt joints</t>
  </si>
  <si>
    <t>Driveway entrances</t>
  </si>
  <si>
    <t>Milling</t>
  </si>
  <si>
    <t>Mobilization</t>
  </si>
  <si>
    <t xml:space="preserve">Happytown/Winkumpaugh </t>
  </si>
  <si>
    <t>Approximately 22' x3200'. City to grade existing gravel. Pave 2" of 12.5mm base and 1.25" of 12.5mm surface. The 1.25" surface lift only will continue up Winkumpaugh Road to the end of pavement.</t>
  </si>
  <si>
    <t>Gary Moore Rd.</t>
  </si>
  <si>
    <t>Reclaim and binder 2" of 12.5MM</t>
  </si>
  <si>
    <t>Surface 1" 9.5MM</t>
  </si>
  <si>
    <t>Settings</t>
  </si>
  <si>
    <t>CALCULATED VALUES DO NOT EDIT</t>
  </si>
  <si>
    <t>FY Start Date</t>
  </si>
  <si>
    <t>Calculated Fiscal Year</t>
  </si>
  <si>
    <t>Calculated Prior Year 1</t>
  </si>
  <si>
    <t>Calculated Prior Year 2</t>
  </si>
  <si>
    <t>Calculated End of FY Date</t>
  </si>
  <si>
    <t>Calculated End of FY Date Prior Yr 1</t>
  </si>
  <si>
    <t>Calculated End of FY Date Prior Yr 2</t>
  </si>
  <si>
    <t>Calculated End of FY Date Prior Yr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</si>
</sst>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quot;$&quot;#,##0.00"/>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0"/>
      <color theme="1"/>
      <name val="Aptos Narrow"/>
      <family val="2"/>
      <scheme val="minor"/>
    </font>
    <font>
      <sz val="10"/>
      <color theme="1"/>
      <name val="Aptos Narrow"/>
      <family val="2"/>
      <scheme val="minor"/>
    </font>
    <font>
      <i/>
      <sz val="10"/>
      <color theme="1"/>
      <name val="Aptos Narrow"/>
      <family val="2"/>
      <scheme val="minor"/>
    </font>
    <font>
      <u/>
      <sz val="10"/>
      <color theme="1"/>
      <name val="Aptos Narrow"/>
      <family val="2"/>
      <scheme val="minor"/>
    </font>
    <font>
      <b/>
      <i/>
      <sz val="10"/>
      <color theme="1"/>
      <name val="Aptos Narrow"/>
      <family val="2"/>
      <scheme val="minor"/>
    </font>
    <font>
      <sz val="16"/>
      <color theme="1"/>
      <name val="Aptos Narrow"/>
      <family val="2"/>
      <scheme val="minor"/>
    </font>
    <font>
      <sz val="26"/>
      <color theme="1"/>
      <name val="Aptos Narrow"/>
      <family val="2"/>
      <scheme val="minor"/>
    </font>
    <font>
      <b/>
      <sz val="16"/>
      <color theme="1"/>
      <name val="Aptos Narrow"/>
      <family val="2"/>
      <scheme val="minor"/>
    </font>
    <font>
      <sz val="11"/>
      <color rgb="FF444444"/>
      <name val="Calibri"/>
      <family val="2"/>
      <charset val="1"/>
    </font>
    <font>
      <sz val="11"/>
      <color rgb="FF000000"/>
      <name val="Aptos Narrow"/>
      <family val="2"/>
    </font>
    <font>
      <sz val="12"/>
      <color theme="1"/>
      <name val="Aptos Narrow"/>
      <scheme val="minor"/>
    </font>
    <font>
      <sz val="11"/>
      <color theme="1"/>
      <name val="Aptos Narrow"/>
      <scheme val="minor"/>
    </font>
    <font>
      <strike/>
      <sz val="11"/>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s>
  <borders count="6">
    <border>
      <left/>
      <right/>
      <top/>
      <bottom/>
      <diagonal/>
    </border>
    <border>
      <left/>
      <right/>
      <top/>
      <bottom style="thin">
        <color indexed="64"/>
      </bottom>
      <diagonal/>
    </border>
    <border>
      <left/>
      <right/>
      <top style="thin">
        <color indexed="64"/>
      </top>
      <bottom/>
      <diagonal/>
    </border>
    <border>
      <left/>
      <right/>
      <top/>
      <bottom style="thick">
        <color rgb="FF000000"/>
      </bottom>
      <diagonal/>
    </border>
    <border>
      <left/>
      <right/>
      <top/>
      <bottom style="medium">
        <color rgb="FF000000"/>
      </bottom>
      <diagonal/>
    </border>
    <border>
      <left/>
      <right/>
      <top/>
      <bottom style="thin">
        <color rgb="FF000000"/>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14" fontId="0" fillId="0" borderId="0" xfId="0" applyNumberFormat="1"/>
    <xf numFmtId="0" fontId="3" fillId="0" borderId="0" xfId="0" applyFont="1"/>
    <xf numFmtId="0" fontId="0" fillId="2" borderId="0" xfId="0" applyFill="1"/>
    <xf numFmtId="14" fontId="0" fillId="2" borderId="0" xfId="0" applyNumberFormat="1" applyFill="1"/>
    <xf numFmtId="0" fontId="2" fillId="2" borderId="0" xfId="0" applyFont="1" applyFill="1"/>
    <xf numFmtId="164" fontId="0" fillId="0" borderId="0" xfId="1" applyNumberFormat="1" applyFont="1" applyBorder="1" applyAlignment="1">
      <alignment horizontal="center"/>
    </xf>
    <xf numFmtId="0" fontId="2" fillId="0" borderId="0" xfId="0" applyFont="1" applyAlignment="1">
      <alignment horizontal="center"/>
    </xf>
    <xf numFmtId="0" fontId="3" fillId="0" borderId="0" xfId="0" applyFont="1" applyAlignment="1">
      <alignment horizontal="right"/>
    </xf>
    <xf numFmtId="3" fontId="0" fillId="0" borderId="0" xfId="0" applyNumberFormat="1" applyAlignment="1">
      <alignment horizontal="center"/>
    </xf>
    <xf numFmtId="0" fontId="0" fillId="0" borderId="0" xfId="0" applyAlignment="1">
      <alignment horizontal="center"/>
    </xf>
    <xf numFmtId="0" fontId="5" fillId="0" borderId="0" xfId="0" applyFont="1"/>
    <xf numFmtId="0" fontId="6" fillId="0" borderId="0" xfId="0" applyFont="1"/>
    <xf numFmtId="164" fontId="5" fillId="0" borderId="0" xfId="1" applyNumberFormat="1" applyFont="1" applyBorder="1" applyAlignment="1">
      <alignment horizontal="center"/>
    </xf>
    <xf numFmtId="49" fontId="4" fillId="0" borderId="0" xfId="0" applyNumberFormat="1" applyFont="1"/>
    <xf numFmtId="0" fontId="6" fillId="0" borderId="0" xfId="0" applyFont="1" applyAlignment="1">
      <alignment horizontal="left"/>
    </xf>
    <xf numFmtId="165" fontId="0" fillId="0" borderId="0" xfId="0" applyNumberFormat="1" applyAlignment="1">
      <alignment horizontal="right"/>
    </xf>
    <xf numFmtId="165" fontId="2" fillId="0" borderId="0" xfId="0" applyNumberFormat="1" applyFont="1" applyAlignment="1">
      <alignment horizontal="right"/>
    </xf>
    <xf numFmtId="165" fontId="0" fillId="0" borderId="0" xfId="0" applyNumberFormat="1"/>
    <xf numFmtId="165" fontId="2" fillId="0" borderId="0" xfId="0" applyNumberFormat="1" applyFont="1"/>
    <xf numFmtId="0" fontId="9" fillId="0" borderId="0" xfId="0" applyFont="1"/>
    <xf numFmtId="0" fontId="0" fillId="0" borderId="3" xfId="0" applyBorder="1"/>
    <xf numFmtId="0" fontId="2" fillId="3" borderId="4" xfId="0" applyFont="1" applyFill="1" applyBorder="1"/>
    <xf numFmtId="0" fontId="2" fillId="3" borderId="4" xfId="0" applyFont="1" applyFill="1" applyBorder="1" applyAlignment="1">
      <alignment wrapText="1"/>
    </xf>
    <xf numFmtId="0" fontId="11" fillId="0" borderId="1" xfId="0" applyFont="1" applyBorder="1" applyAlignment="1">
      <alignment horizontal="left"/>
    </xf>
    <xf numFmtId="14" fontId="9" fillId="0" borderId="1" xfId="0" applyNumberFormat="1" applyFont="1" applyBorder="1" applyAlignment="1">
      <alignment horizontal="left"/>
    </xf>
    <xf numFmtId="165" fontId="2" fillId="3" borderId="4" xfId="0" applyNumberFormat="1" applyFont="1" applyFill="1" applyBorder="1"/>
    <xf numFmtId="166" fontId="0" fillId="0" borderId="0" xfId="0" applyNumberFormat="1"/>
    <xf numFmtId="0" fontId="2" fillId="3" borderId="4" xfId="0" applyFont="1" applyFill="1" applyBorder="1" applyAlignment="1">
      <alignment horizontal="center" vertical="center"/>
    </xf>
    <xf numFmtId="0" fontId="0" fillId="0" borderId="0" xfId="0" applyAlignment="1">
      <alignment horizontal="center" vertical="center"/>
    </xf>
    <xf numFmtId="165" fontId="0" fillId="0" borderId="0" xfId="0" applyNumberFormat="1" applyAlignment="1">
      <alignment horizontal="center" vertical="center"/>
    </xf>
    <xf numFmtId="17" fontId="0" fillId="0" borderId="0" xfId="0" applyNumberFormat="1" applyAlignment="1">
      <alignment horizontal="center" vertical="center"/>
    </xf>
    <xf numFmtId="0" fontId="13" fillId="0" borderId="0" xfId="0" applyFont="1"/>
    <xf numFmtId="3" fontId="13" fillId="0" borderId="0" xfId="0" applyNumberFormat="1" applyFont="1"/>
    <xf numFmtId="0" fontId="13" fillId="0" borderId="0" xfId="0" applyFont="1" applyAlignment="1">
      <alignment wrapText="1"/>
    </xf>
    <xf numFmtId="0" fontId="13" fillId="0" borderId="0" xfId="0" applyFont="1" applyAlignment="1">
      <alignment horizontal="right"/>
    </xf>
    <xf numFmtId="0" fontId="2" fillId="0" borderId="0" xfId="0" applyFont="1"/>
    <xf numFmtId="0" fontId="0" fillId="0" borderId="0" xfId="0" applyAlignment="1">
      <alignment wrapText="1"/>
    </xf>
    <xf numFmtId="3" fontId="0" fillId="0" borderId="0" xfId="0" applyNumberFormat="1"/>
    <xf numFmtId="0" fontId="4" fillId="0" borderId="0" xfId="0" applyFont="1"/>
    <xf numFmtId="4" fontId="0" fillId="0" borderId="0" xfId="0" applyNumberFormat="1"/>
    <xf numFmtId="166" fontId="2" fillId="3" borderId="4" xfId="0" applyNumberFormat="1" applyFont="1" applyFill="1" applyBorder="1"/>
    <xf numFmtId="0" fontId="0" fillId="4" borderId="0" xfId="0" applyFill="1" applyAlignment="1">
      <alignment wrapText="1"/>
    </xf>
    <xf numFmtId="166" fontId="0" fillId="4" borderId="0" xfId="0" applyNumberFormat="1" applyFill="1"/>
    <xf numFmtId="166" fontId="0" fillId="0" borderId="0" xfId="0" applyNumberFormat="1" applyAlignment="1">
      <alignment horizontal="right"/>
    </xf>
    <xf numFmtId="0" fontId="0" fillId="0" borderId="0" xfId="0" applyAlignment="1">
      <alignment vertical="justify"/>
    </xf>
    <xf numFmtId="0" fontId="2" fillId="3" borderId="0" xfId="0" applyFont="1" applyFill="1"/>
    <xf numFmtId="0" fontId="2" fillId="3" borderId="0" xfId="0" applyFont="1" applyFill="1" applyAlignment="1">
      <alignment wrapText="1"/>
    </xf>
    <xf numFmtId="0" fontId="0" fillId="0" borderId="0" xfId="0" applyAlignment="1">
      <alignment horizontal="left" vertical="center"/>
    </xf>
    <xf numFmtId="0" fontId="14" fillId="0" borderId="0" xfId="0" applyFont="1"/>
    <xf numFmtId="0" fontId="15" fillId="0" borderId="0" xfId="0" applyFont="1" applyAlignment="1">
      <alignment readingOrder="1"/>
    </xf>
    <xf numFmtId="0" fontId="15" fillId="0" borderId="0" xfId="0" applyFont="1" applyAlignment="1">
      <alignment wrapText="1" readingOrder="1"/>
    </xf>
    <xf numFmtId="166" fontId="0" fillId="2" borderId="0" xfId="0" applyNumberFormat="1" applyFill="1"/>
    <xf numFmtId="0" fontId="0" fillId="2" borderId="0" xfId="0" applyFill="1" applyAlignment="1">
      <alignment horizontal="center" vertical="center"/>
    </xf>
    <xf numFmtId="165" fontId="0" fillId="2" borderId="0" xfId="0" applyNumberFormat="1" applyFill="1" applyAlignment="1">
      <alignment horizontal="center" vertical="center"/>
    </xf>
    <xf numFmtId="17" fontId="0" fillId="2" borderId="0" xfId="0" applyNumberFormat="1" applyFill="1" applyAlignment="1">
      <alignment horizontal="center" vertical="center"/>
    </xf>
    <xf numFmtId="0" fontId="12" fillId="2" borderId="0" xfId="0" applyFont="1" applyFill="1"/>
    <xf numFmtId="165" fontId="0" fillId="2" borderId="0" xfId="0" applyNumberFormat="1" applyFill="1"/>
    <xf numFmtId="0" fontId="11" fillId="0" borderId="5" xfId="0" applyFont="1" applyBorder="1"/>
    <xf numFmtId="0" fontId="11" fillId="0" borderId="1" xfId="0" applyFont="1" applyBorder="1" applyAlignment="1">
      <alignment horizontal="center"/>
    </xf>
    <xf numFmtId="0" fontId="16" fillId="0" borderId="0" xfId="0" applyFont="1"/>
    <xf numFmtId="166" fontId="16" fillId="0" borderId="0" xfId="0" applyNumberFormat="1" applyFont="1"/>
    <xf numFmtId="0" fontId="10" fillId="0" borderId="0" xfId="0" applyFont="1" applyAlignment="1">
      <alignment horizontal="center"/>
    </xf>
    <xf numFmtId="0" fontId="0" fillId="0" borderId="3" xfId="0" applyBorder="1" applyAlignment="1">
      <alignment horizontal="center"/>
    </xf>
    <xf numFmtId="0" fontId="11" fillId="0" borderId="1" xfId="0" applyFont="1" applyBorder="1" applyAlignment="1">
      <alignment horizontal="center"/>
    </xf>
    <xf numFmtId="0" fontId="5" fillId="0" borderId="2" xfId="0" applyFont="1" applyBorder="1" applyAlignment="1">
      <alignment horizontal="left"/>
    </xf>
    <xf numFmtId="0" fontId="5" fillId="0" borderId="0" xfId="0" applyFont="1" applyAlignment="1">
      <alignment wrapText="1"/>
    </xf>
    <xf numFmtId="14" fontId="11" fillId="2" borderId="0" xfId="0" applyNumberFormat="1" applyFont="1" applyFill="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ichael Harris" id="{7080BB61-77DE-41B4-94A4-8150F8E5E4B5}" userId="mharris@ellsworthmaine.gov" providerId="PeoplePicker"/>
  <person displayName="Amanda Ray" id="{4EE297C0-30A9-4A1E-818F-19303F379ECF}" userId="akucharski@ellsworthmaine.gov" providerId="PeoplePicker"/>
  <person displayName="Maura Condon" id="{AB5F2435-562B-41FB-BFC9-84787C821458}" userId="S::mcondon@ellsworthmaine.gov::026dbb48-a0ea-49c6-b5ad-428d07050a98" providerId="AD"/>
  <person displayName="Amanda Ray" id="{C0EAE626-9B34-4556-8161-8B94CB67C147}" userId="S::akucharski@ellsworthmaine.gov::328710f4-db54-4132-bbeb-507dac30ab5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1" dT="2025-02-20T13:59:36.00" personId="{AB5F2435-562B-41FB-BFC9-84787C821458}" id="{E027BAA6-87C4-432C-8E8E-4C1C9DEFD17E}">
    <text>Updating the website aesthetic in the upcoming Fiscal Year via current provider for about ~$10,000</text>
  </threadedComment>
</ThreadedComments>
</file>

<file path=xl/threadedComments/threadedComment2.xml><?xml version="1.0" encoding="utf-8"?>
<ThreadedComments xmlns="http://schemas.microsoft.com/office/spreadsheetml/2018/threadedcomments" xmlns:x="http://schemas.openxmlformats.org/spreadsheetml/2006/main">
  <threadedComment ref="A5" dT="2024-09-24T13:35:22.39" personId="{AB5F2435-562B-41FB-BFC9-84787C821458}" id="{07F25A5D-29E7-4001-9EB8-5B2B8CAD989A}">
    <text>@Amanda Ray @Michael Harris are you getting a quote for the CH pavement?</text>
    <mentions>
      <mention mentionpersonId="{4EE297C0-30A9-4A1E-818F-19303F379ECF}" mentionId="{AFFF29FB-E3E9-414C-AF71-838C10ADD1A5}" startIndex="0" length="11"/>
      <mention mentionpersonId="{7080BB61-77DE-41B4-94A4-8150F8E5E4B5}" mentionId="{F979ED26-A9D0-4973-975B-2D7470FD1744}" startIndex="12" length="15"/>
    </mentions>
  </threadedComment>
  <threadedComment ref="A5" dT="2024-09-24T14:07:19.05" personId="{C0EAE626-9B34-4556-8161-8B94CB67C147}" id="{9E20B089-76A4-4677-92C6-79B0F8EBF46E}" parentId="{07F25A5D-29E7-4001-9EB8-5B2B8CAD989A}">
    <text>Adam was wroking with Northeast paving to get quotes but they only gave us a quote for the other two paving projects...I will email Greg Dexter to follow up!</text>
  </threadedComment>
  <threadedComment ref="A5" dT="2024-09-24T15:18:58.70" personId="{AB5F2435-562B-41FB-BFC9-84787C821458}" id="{C1998191-6316-4E57-9325-B2C92FA9C8E3}" parentId="{07F25A5D-29E7-4001-9EB8-5B2B8CAD989A}">
    <text>thank you!</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5934-60C5-45C9-B53B-D47650F14719}">
  <dimension ref="A1:I11"/>
  <sheetViews>
    <sheetView workbookViewId="0">
      <selection activeCell="E15" sqref="E15"/>
    </sheetView>
  </sheetViews>
  <sheetFormatPr defaultRowHeight="14.4" x14ac:dyDescent="0.3"/>
  <cols>
    <col min="1" max="1" width="26.6640625" bestFit="1" customWidth="1"/>
    <col min="2" max="2" width="16.5546875" customWidth="1"/>
    <col min="3" max="3" width="77.5546875" customWidth="1"/>
    <col min="4" max="4" width="26.44140625" style="27" customWidth="1"/>
    <col min="5" max="5" width="25.44140625" customWidth="1"/>
    <col min="6" max="6" width="30.6640625" customWidth="1"/>
    <col min="8" max="8" width="22.88671875" customWidth="1"/>
    <col min="9" max="9" width="28.6640625" customWidth="1"/>
  </cols>
  <sheetData>
    <row r="1" spans="1:9" ht="33.6" x14ac:dyDescent="0.65">
      <c r="A1" s="62" t="s">
        <v>0</v>
      </c>
      <c r="B1" s="62"/>
      <c r="C1" s="62"/>
      <c r="D1" s="62"/>
      <c r="E1" s="62"/>
      <c r="F1" s="62"/>
      <c r="G1" s="62"/>
      <c r="H1" s="62"/>
    </row>
    <row r="2" spans="1:9" s="21" customFormat="1" ht="18.75" customHeight="1" x14ac:dyDescent="0.3">
      <c r="A2" s="63" t="s">
        <v>1</v>
      </c>
      <c r="B2" s="63"/>
      <c r="C2" s="63"/>
      <c r="D2" s="63"/>
      <c r="E2" s="63"/>
      <c r="F2" s="63"/>
      <c r="G2" s="63"/>
      <c r="H2" s="63"/>
    </row>
    <row r="3" spans="1:9" s="22" customFormat="1" x14ac:dyDescent="0.3">
      <c r="A3" s="22" t="s">
        <v>2</v>
      </c>
      <c r="B3" s="22" t="s">
        <v>3</v>
      </c>
      <c r="C3" s="23" t="s">
        <v>4</v>
      </c>
      <c r="D3" s="41" t="s">
        <v>5</v>
      </c>
      <c r="E3" s="22" t="s">
        <v>6</v>
      </c>
      <c r="F3" s="22" t="s">
        <v>7</v>
      </c>
      <c r="G3" s="22" t="s">
        <v>8</v>
      </c>
      <c r="H3" s="22" t="s">
        <v>9</v>
      </c>
      <c r="I3" s="22" t="s">
        <v>10</v>
      </c>
    </row>
    <row r="4" spans="1:9" x14ac:dyDescent="0.3">
      <c r="A4" t="s">
        <v>11</v>
      </c>
      <c r="B4" t="s">
        <v>12</v>
      </c>
      <c r="C4" t="s">
        <v>13</v>
      </c>
      <c r="D4" s="27">
        <v>600000</v>
      </c>
      <c r="E4">
        <v>2027</v>
      </c>
      <c r="F4">
        <v>2029</v>
      </c>
      <c r="G4" t="s">
        <v>14</v>
      </c>
    </row>
    <row r="5" spans="1:9" x14ac:dyDescent="0.3">
      <c r="A5" t="s">
        <v>15</v>
      </c>
      <c r="B5" t="s">
        <v>16</v>
      </c>
      <c r="C5" t="s">
        <v>17</v>
      </c>
      <c r="D5" s="27" t="s">
        <v>18</v>
      </c>
      <c r="E5" t="s">
        <v>19</v>
      </c>
      <c r="G5" t="s">
        <v>14</v>
      </c>
    </row>
    <row r="6" spans="1:9" x14ac:dyDescent="0.3">
      <c r="A6" t="s">
        <v>11</v>
      </c>
      <c r="B6" t="s">
        <v>20</v>
      </c>
      <c r="C6" t="s">
        <v>21</v>
      </c>
      <c r="D6" s="27" t="s">
        <v>18</v>
      </c>
      <c r="E6" t="s">
        <v>22</v>
      </c>
      <c r="F6">
        <v>2029</v>
      </c>
      <c r="G6" t="s">
        <v>14</v>
      </c>
    </row>
    <row r="7" spans="1:9" x14ac:dyDescent="0.3">
      <c r="A7" t="s">
        <v>23</v>
      </c>
      <c r="B7" t="s">
        <v>24</v>
      </c>
      <c r="C7" t="s">
        <v>25</v>
      </c>
      <c r="D7" s="27" t="s">
        <v>26</v>
      </c>
      <c r="G7" t="s">
        <v>14</v>
      </c>
    </row>
    <row r="8" spans="1:9" x14ac:dyDescent="0.3">
      <c r="A8" t="s">
        <v>27</v>
      </c>
      <c r="B8" t="s">
        <v>16</v>
      </c>
      <c r="C8" t="s">
        <v>28</v>
      </c>
      <c r="D8" s="27">
        <v>2000000</v>
      </c>
      <c r="E8" t="s">
        <v>29</v>
      </c>
      <c r="G8" t="s">
        <v>14</v>
      </c>
    </row>
    <row r="9" spans="1:9" x14ac:dyDescent="0.3">
      <c r="A9" t="s">
        <v>30</v>
      </c>
      <c r="B9" t="s">
        <v>16</v>
      </c>
      <c r="C9" t="s">
        <v>31</v>
      </c>
      <c r="D9" s="27">
        <v>2500000</v>
      </c>
      <c r="E9">
        <v>2026</v>
      </c>
      <c r="F9">
        <v>2029</v>
      </c>
      <c r="G9" t="s">
        <v>14</v>
      </c>
    </row>
    <row r="10" spans="1:9" ht="28.5" customHeight="1" x14ac:dyDescent="0.3">
      <c r="A10" t="s">
        <v>32</v>
      </c>
      <c r="B10" t="s">
        <v>33</v>
      </c>
      <c r="C10" t="s">
        <v>34</v>
      </c>
      <c r="D10" s="27">
        <v>70000</v>
      </c>
      <c r="E10">
        <v>2025</v>
      </c>
      <c r="F10">
        <v>2027</v>
      </c>
      <c r="G10" t="s">
        <v>14</v>
      </c>
    </row>
    <row r="11" spans="1:9" s="60" customFormat="1" x14ac:dyDescent="0.3">
      <c r="A11" s="60" t="s">
        <v>35</v>
      </c>
      <c r="B11" s="60" t="s">
        <v>36</v>
      </c>
      <c r="C11" s="60" t="s">
        <v>37</v>
      </c>
      <c r="D11" s="61">
        <v>105000</v>
      </c>
      <c r="E11" s="60" t="s">
        <v>38</v>
      </c>
      <c r="F11" s="60" t="s">
        <v>19</v>
      </c>
    </row>
  </sheetData>
  <mergeCells count="2">
    <mergeCell ref="A1:H1"/>
    <mergeCell ref="A2:H2"/>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413F-04AE-4541-B070-66D3EE397428}">
  <dimension ref="A1:I36"/>
  <sheetViews>
    <sheetView workbookViewId="0">
      <selection activeCell="B1" sqref="B1"/>
    </sheetView>
  </sheetViews>
  <sheetFormatPr defaultRowHeight="14.4" x14ac:dyDescent="0.3"/>
  <cols>
    <col min="1" max="1" width="18" customWidth="1"/>
    <col min="2" max="2" width="64.109375" customWidth="1"/>
    <col min="3" max="3" width="27.6640625" style="18" customWidth="1"/>
    <col min="4" max="4" width="26.44140625" customWidth="1"/>
    <col min="5" max="5" width="29.33203125" customWidth="1"/>
    <col min="6" max="6" width="27.5546875" customWidth="1"/>
  </cols>
  <sheetData>
    <row r="1" spans="1:9" ht="33.6" x14ac:dyDescent="0.65">
      <c r="A1" s="62" t="s">
        <v>167</v>
      </c>
      <c r="B1" s="62"/>
      <c r="C1" s="62"/>
      <c r="D1" s="62"/>
      <c r="E1" s="62"/>
      <c r="F1" s="62"/>
      <c r="G1" s="62"/>
      <c r="H1" s="62"/>
      <c r="I1" s="62"/>
    </row>
    <row r="2" spans="1:9" s="21" customFormat="1" ht="18.75" customHeight="1" x14ac:dyDescent="0.3">
      <c r="A2" s="63" t="s">
        <v>82</v>
      </c>
      <c r="B2" s="63"/>
      <c r="C2" s="63"/>
      <c r="D2" s="63"/>
      <c r="E2" s="63"/>
      <c r="F2" s="63"/>
      <c r="G2" s="63"/>
      <c r="H2" s="63"/>
      <c r="I2" s="63"/>
    </row>
    <row r="3" spans="1:9" s="22" customFormat="1" x14ac:dyDescent="0.3">
      <c r="A3" s="22" t="s">
        <v>83</v>
      </c>
      <c r="B3" s="23" t="s">
        <v>4</v>
      </c>
      <c r="C3" s="26" t="s">
        <v>5</v>
      </c>
      <c r="D3" s="22" t="s">
        <v>6</v>
      </c>
      <c r="E3" s="22" t="s">
        <v>9</v>
      </c>
      <c r="F3" s="22" t="s">
        <v>40</v>
      </c>
    </row>
    <row r="4" spans="1:9" x14ac:dyDescent="0.3">
      <c r="A4" s="29"/>
      <c r="B4" t="s">
        <v>168</v>
      </c>
      <c r="C4" s="30"/>
      <c r="D4" s="31"/>
      <c r="E4" s="31"/>
      <c r="F4" s="29"/>
    </row>
    <row r="5" spans="1:9" x14ac:dyDescent="0.3">
      <c r="A5" s="29"/>
      <c r="B5" s="48" t="s">
        <v>169</v>
      </c>
      <c r="C5" s="30"/>
      <c r="D5" s="29"/>
      <c r="E5" s="29"/>
      <c r="F5" s="29"/>
    </row>
    <row r="6" spans="1:9" x14ac:dyDescent="0.3">
      <c r="A6" s="29"/>
      <c r="B6" t="s">
        <v>170</v>
      </c>
      <c r="C6" s="30"/>
      <c r="D6" s="29"/>
      <c r="E6" s="29"/>
      <c r="F6" s="29"/>
    </row>
    <row r="7" spans="1:9" x14ac:dyDescent="0.3">
      <c r="A7" s="29"/>
      <c r="B7" t="s">
        <v>171</v>
      </c>
      <c r="C7" s="30"/>
      <c r="D7" s="29"/>
      <c r="E7" s="29"/>
      <c r="F7" s="29"/>
    </row>
    <row r="8" spans="1:9" x14ac:dyDescent="0.3">
      <c r="A8" s="29"/>
      <c r="B8" s="48" t="s">
        <v>172</v>
      </c>
      <c r="C8" s="30"/>
      <c r="D8" s="29"/>
      <c r="E8" s="29"/>
      <c r="F8" s="29"/>
    </row>
    <row r="9" spans="1:9" x14ac:dyDescent="0.3">
      <c r="A9" s="29"/>
      <c r="B9" s="48" t="s">
        <v>173</v>
      </c>
      <c r="C9" s="30"/>
      <c r="D9" s="29"/>
      <c r="E9" s="29"/>
      <c r="F9" s="29"/>
    </row>
    <row r="10" spans="1:9" x14ac:dyDescent="0.3">
      <c r="A10" s="29"/>
      <c r="B10" s="48" t="s">
        <v>174</v>
      </c>
      <c r="C10" s="30"/>
      <c r="D10" s="29"/>
      <c r="E10" s="29"/>
      <c r="F10" s="29"/>
    </row>
    <row r="11" spans="1:9" x14ac:dyDescent="0.3">
      <c r="A11" s="29"/>
      <c r="B11" s="48" t="s">
        <v>175</v>
      </c>
      <c r="C11" s="30"/>
      <c r="D11" s="29"/>
      <c r="E11" s="29"/>
      <c r="F11" s="29"/>
    </row>
    <row r="12" spans="1:9" x14ac:dyDescent="0.3">
      <c r="A12" s="29"/>
      <c r="B12" s="48"/>
      <c r="C12" s="30"/>
      <c r="D12" s="29"/>
      <c r="E12" s="29"/>
      <c r="F12" s="29"/>
    </row>
    <row r="13" spans="1:9" x14ac:dyDescent="0.3">
      <c r="A13" s="29"/>
      <c r="B13" s="29"/>
      <c r="C13" s="30"/>
      <c r="D13" s="29"/>
      <c r="E13" s="29"/>
      <c r="F13" s="29"/>
    </row>
    <row r="14" spans="1:9" x14ac:dyDescent="0.3">
      <c r="A14" s="29"/>
      <c r="B14" s="29"/>
      <c r="C14" s="30"/>
      <c r="D14" s="29"/>
      <c r="E14" s="29"/>
      <c r="F14" s="29"/>
    </row>
    <row r="15" spans="1:9" x14ac:dyDescent="0.3">
      <c r="A15" s="29"/>
      <c r="B15" s="29"/>
      <c r="C15" s="30"/>
      <c r="D15" s="29"/>
      <c r="E15" s="29"/>
      <c r="F15" s="29"/>
    </row>
    <row r="16" spans="1:9" x14ac:dyDescent="0.3">
      <c r="A16" s="29"/>
      <c r="B16" s="29"/>
      <c r="C16" s="30"/>
      <c r="D16" s="29"/>
      <c r="E16" s="29"/>
      <c r="F16" s="29"/>
    </row>
    <row r="17" spans="1:6" x14ac:dyDescent="0.3">
      <c r="A17" s="29"/>
      <c r="B17" s="29"/>
      <c r="C17" s="30"/>
      <c r="D17" s="29"/>
      <c r="E17" s="29"/>
      <c r="F17" s="29"/>
    </row>
    <row r="18" spans="1:6" x14ac:dyDescent="0.3">
      <c r="A18" s="29"/>
      <c r="B18" s="29"/>
      <c r="C18" s="30"/>
      <c r="D18" s="29"/>
      <c r="E18" s="29"/>
      <c r="F18" s="29"/>
    </row>
    <row r="19" spans="1:6" x14ac:dyDescent="0.3">
      <c r="A19" s="29"/>
      <c r="B19" s="29"/>
      <c r="C19" s="30"/>
      <c r="D19" s="29"/>
      <c r="E19" s="29"/>
      <c r="F19" s="29"/>
    </row>
    <row r="20" spans="1:6" x14ac:dyDescent="0.3">
      <c r="A20" s="29"/>
      <c r="B20" s="29"/>
      <c r="C20" s="30"/>
      <c r="D20" s="29"/>
      <c r="E20" s="29"/>
      <c r="F20" s="29"/>
    </row>
    <row r="21" spans="1:6" x14ac:dyDescent="0.3">
      <c r="A21" s="29"/>
      <c r="B21" s="29"/>
      <c r="C21" s="30"/>
      <c r="D21" s="29"/>
      <c r="E21" s="29"/>
      <c r="F21" s="29"/>
    </row>
    <row r="22" spans="1:6" x14ac:dyDescent="0.3">
      <c r="A22" s="29"/>
      <c r="B22" s="29"/>
      <c r="C22" s="30"/>
      <c r="D22" s="29"/>
      <c r="E22" s="29"/>
      <c r="F22" s="29"/>
    </row>
    <row r="23" spans="1:6" x14ac:dyDescent="0.3">
      <c r="A23" s="29"/>
      <c r="B23" s="29"/>
      <c r="C23" s="30"/>
      <c r="D23" s="29"/>
      <c r="E23" s="29"/>
      <c r="F23" s="29"/>
    </row>
    <row r="24" spans="1:6" x14ac:dyDescent="0.3">
      <c r="A24" s="29"/>
      <c r="B24" s="29"/>
      <c r="C24" s="30"/>
      <c r="D24" s="29"/>
      <c r="E24" s="29"/>
      <c r="F24" s="29"/>
    </row>
    <row r="25" spans="1:6" x14ac:dyDescent="0.3">
      <c r="A25" s="29"/>
      <c r="B25" s="29"/>
      <c r="C25" s="30"/>
      <c r="D25" s="29"/>
      <c r="E25" s="29"/>
      <c r="F25" s="29"/>
    </row>
    <row r="26" spans="1:6" x14ac:dyDescent="0.3">
      <c r="A26" s="29"/>
      <c r="B26" s="29"/>
      <c r="C26" s="30"/>
      <c r="D26" s="29"/>
      <c r="E26" s="29"/>
      <c r="F26" s="29"/>
    </row>
    <row r="27" spans="1:6" x14ac:dyDescent="0.3">
      <c r="A27" s="29"/>
      <c r="B27" s="29"/>
      <c r="C27" s="30"/>
      <c r="D27" s="29"/>
      <c r="E27" s="29"/>
      <c r="F27" s="29"/>
    </row>
    <row r="28" spans="1:6" x14ac:dyDescent="0.3">
      <c r="A28" s="29"/>
      <c r="B28" s="29"/>
      <c r="C28" s="30"/>
      <c r="D28" s="29"/>
      <c r="E28" s="29"/>
      <c r="F28" s="29"/>
    </row>
    <row r="29" spans="1:6" x14ac:dyDescent="0.3">
      <c r="A29" s="29"/>
      <c r="B29" s="29"/>
      <c r="C29" s="30"/>
      <c r="D29" s="29"/>
      <c r="E29" s="29"/>
      <c r="F29" s="29"/>
    </row>
    <row r="30" spans="1:6" x14ac:dyDescent="0.3">
      <c r="A30" s="29"/>
      <c r="B30" s="29"/>
      <c r="C30" s="30"/>
      <c r="D30" s="29"/>
      <c r="E30" s="29"/>
      <c r="F30" s="29"/>
    </row>
    <row r="31" spans="1:6" x14ac:dyDescent="0.3">
      <c r="A31" s="29"/>
      <c r="B31" s="29"/>
      <c r="C31" s="30"/>
      <c r="D31" s="29"/>
      <c r="E31" s="29"/>
      <c r="F31" s="29"/>
    </row>
    <row r="32" spans="1:6" x14ac:dyDescent="0.3">
      <c r="A32" s="29"/>
      <c r="B32" s="29"/>
      <c r="C32" s="30"/>
      <c r="D32" s="29"/>
      <c r="E32" s="29"/>
      <c r="F32" s="29"/>
    </row>
    <row r="33" spans="1:6" x14ac:dyDescent="0.3">
      <c r="A33" s="29"/>
      <c r="B33" s="29"/>
      <c r="C33" s="30"/>
      <c r="D33" s="29"/>
      <c r="E33" s="29"/>
      <c r="F33" s="29"/>
    </row>
    <row r="34" spans="1:6" x14ac:dyDescent="0.3">
      <c r="A34" s="29"/>
      <c r="B34" s="29"/>
      <c r="C34" s="30"/>
      <c r="D34" s="29"/>
      <c r="E34" s="29"/>
      <c r="F34" s="29"/>
    </row>
    <row r="35" spans="1:6" x14ac:dyDescent="0.3">
      <c r="A35" s="29"/>
      <c r="B35" s="29"/>
      <c r="C35" s="30"/>
      <c r="D35" s="29"/>
      <c r="E35" s="29"/>
      <c r="F35" s="29"/>
    </row>
    <row r="36" spans="1:6" x14ac:dyDescent="0.3">
      <c r="A36" s="29"/>
      <c r="B36" s="29"/>
      <c r="C36" s="30"/>
      <c r="D36" s="29"/>
      <c r="E36" s="29"/>
      <c r="F36" s="29"/>
    </row>
  </sheetData>
  <mergeCells count="2">
    <mergeCell ref="A1:I1"/>
    <mergeCell ref="A2:I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67596-FAFA-48B1-A94C-F9739AAACCA6}">
  <dimension ref="A1:J26"/>
  <sheetViews>
    <sheetView workbookViewId="0">
      <selection sqref="A1:J1"/>
    </sheetView>
  </sheetViews>
  <sheetFormatPr defaultRowHeight="14.4" x14ac:dyDescent="0.3"/>
  <cols>
    <col min="1" max="1" width="20.5546875" customWidth="1"/>
    <col min="2" max="2" width="26" customWidth="1"/>
    <col min="8" max="8" width="35.44140625" customWidth="1"/>
    <col min="9" max="9" width="16" customWidth="1"/>
    <col min="10" max="10" width="16.33203125" customWidth="1"/>
  </cols>
  <sheetData>
    <row r="1" spans="1:10" s="20" customFormat="1" ht="21" x14ac:dyDescent="0.4">
      <c r="A1" s="67" t="s">
        <v>176</v>
      </c>
      <c r="B1" s="67"/>
      <c r="C1" s="67"/>
      <c r="D1" s="67"/>
      <c r="E1" s="67"/>
      <c r="F1" s="67"/>
      <c r="G1" s="67"/>
      <c r="H1" s="67"/>
      <c r="I1" s="67"/>
      <c r="J1" s="67"/>
    </row>
    <row r="2" spans="1:10" s="20" customFormat="1" ht="21" x14ac:dyDescent="0.4">
      <c r="A2" s="25" t="s">
        <v>177</v>
      </c>
      <c r="B2" s="25"/>
      <c r="C2" s="59"/>
      <c r="D2" s="59"/>
      <c r="E2" s="64"/>
      <c r="F2" s="64"/>
      <c r="G2" s="64"/>
      <c r="H2" s="24"/>
      <c r="I2" s="24" t="s">
        <v>178</v>
      </c>
      <c r="J2" s="58" t="s">
        <v>179</v>
      </c>
    </row>
    <row r="3" spans="1:10" x14ac:dyDescent="0.3">
      <c r="A3" s="14" t="s">
        <v>180</v>
      </c>
      <c r="B3" s="65" t="s">
        <v>181</v>
      </c>
      <c r="C3" s="65"/>
      <c r="D3" s="65"/>
      <c r="E3" s="65"/>
      <c r="F3" s="65"/>
      <c r="G3" s="65"/>
      <c r="H3" s="65"/>
      <c r="I3" s="16">
        <v>87904</v>
      </c>
      <c r="J3">
        <v>2024</v>
      </c>
    </row>
    <row r="4" spans="1:10" x14ac:dyDescent="0.3">
      <c r="A4" s="14" t="s">
        <v>182</v>
      </c>
      <c r="B4" s="11" t="s">
        <v>183</v>
      </c>
      <c r="C4" s="7"/>
      <c r="D4" s="7"/>
      <c r="E4" s="7"/>
      <c r="F4" s="7"/>
      <c r="G4" s="7"/>
      <c r="H4" s="7"/>
      <c r="I4" s="16">
        <v>24656</v>
      </c>
      <c r="J4">
        <v>2025</v>
      </c>
    </row>
    <row r="5" spans="1:10" x14ac:dyDescent="0.3">
      <c r="A5" s="14" t="s">
        <v>184</v>
      </c>
      <c r="B5" s="11" t="s">
        <v>185</v>
      </c>
      <c r="C5" s="9"/>
      <c r="D5" s="9"/>
      <c r="E5" s="9"/>
      <c r="F5" s="9"/>
      <c r="G5" s="9"/>
      <c r="H5" s="9"/>
      <c r="I5" s="17">
        <v>123216</v>
      </c>
      <c r="J5">
        <v>2025</v>
      </c>
    </row>
    <row r="6" spans="1:10" x14ac:dyDescent="0.3">
      <c r="A6" s="14" t="s">
        <v>186</v>
      </c>
      <c r="B6" s="11" t="s">
        <v>187</v>
      </c>
      <c r="C6" s="9"/>
      <c r="D6" s="9"/>
      <c r="E6" s="9"/>
      <c r="F6" s="9"/>
      <c r="G6" s="9"/>
      <c r="H6" s="9"/>
      <c r="I6" s="17">
        <v>195750</v>
      </c>
      <c r="J6">
        <v>2025</v>
      </c>
    </row>
    <row r="7" spans="1:10" x14ac:dyDescent="0.3">
      <c r="A7" s="14" t="s">
        <v>188</v>
      </c>
      <c r="B7" s="11" t="s">
        <v>189</v>
      </c>
      <c r="C7" s="9"/>
      <c r="D7" s="9"/>
      <c r="E7" s="9"/>
      <c r="F7" s="9"/>
      <c r="G7" s="9"/>
      <c r="H7" s="9"/>
      <c r="I7" s="19">
        <v>105000</v>
      </c>
      <c r="J7">
        <v>2025</v>
      </c>
    </row>
    <row r="8" spans="1:10" x14ac:dyDescent="0.3">
      <c r="A8" s="14"/>
      <c r="B8" s="11"/>
      <c r="C8" s="15" t="s">
        <v>190</v>
      </c>
      <c r="D8" s="9"/>
      <c r="E8" s="9"/>
      <c r="F8" s="9"/>
      <c r="G8" s="9"/>
      <c r="H8" s="9"/>
      <c r="I8" s="18"/>
      <c r="J8">
        <v>2025</v>
      </c>
    </row>
    <row r="9" spans="1:10" x14ac:dyDescent="0.3">
      <c r="A9" s="14" t="s">
        <v>191</v>
      </c>
      <c r="B9" s="11" t="s">
        <v>192</v>
      </c>
      <c r="C9" s="9"/>
      <c r="D9" s="9"/>
      <c r="E9" s="9"/>
      <c r="F9" s="9"/>
      <c r="G9" s="9"/>
      <c r="H9" s="9"/>
      <c r="I9" s="19">
        <v>43870</v>
      </c>
      <c r="J9">
        <v>2025</v>
      </c>
    </row>
    <row r="10" spans="1:10" x14ac:dyDescent="0.3">
      <c r="A10" s="14" t="s">
        <v>193</v>
      </c>
      <c r="B10" s="11" t="s">
        <v>194</v>
      </c>
      <c r="C10" s="6"/>
      <c r="D10" s="6"/>
      <c r="E10" s="6"/>
      <c r="F10" s="6"/>
      <c r="G10" s="6"/>
      <c r="H10" s="6"/>
      <c r="I10" s="19">
        <v>21490</v>
      </c>
      <c r="J10">
        <v>2025</v>
      </c>
    </row>
    <row r="11" spans="1:10" x14ac:dyDescent="0.3">
      <c r="A11" s="14"/>
      <c r="B11" s="11"/>
      <c r="C11" s="15" t="s">
        <v>195</v>
      </c>
      <c r="D11" s="10"/>
      <c r="E11" s="10"/>
      <c r="F11" s="10"/>
      <c r="G11" s="10"/>
      <c r="H11" s="10"/>
      <c r="I11" s="18"/>
      <c r="J11">
        <v>2025</v>
      </c>
    </row>
    <row r="12" spans="1:10" x14ac:dyDescent="0.3">
      <c r="A12" s="14" t="s">
        <v>196</v>
      </c>
      <c r="B12" s="11" t="s">
        <v>197</v>
      </c>
      <c r="C12" s="9"/>
      <c r="D12" s="9"/>
      <c r="E12" s="9"/>
      <c r="F12" s="9"/>
      <c r="G12" s="9"/>
      <c r="H12" s="9"/>
      <c r="I12" s="18"/>
      <c r="J12">
        <v>2025</v>
      </c>
    </row>
    <row r="13" spans="1:10" x14ac:dyDescent="0.3">
      <c r="A13" s="14"/>
      <c r="B13" s="11" t="s">
        <v>198</v>
      </c>
      <c r="C13" s="6"/>
      <c r="D13" s="6"/>
      <c r="E13" s="6"/>
      <c r="F13" s="6"/>
      <c r="G13" s="6"/>
      <c r="H13" s="13" t="s">
        <v>199</v>
      </c>
      <c r="I13" s="19">
        <v>111352</v>
      </c>
      <c r="J13">
        <v>2025</v>
      </c>
    </row>
    <row r="14" spans="1:10" x14ac:dyDescent="0.3">
      <c r="A14" s="14" t="s">
        <v>200</v>
      </c>
      <c r="B14" s="11" t="s">
        <v>201</v>
      </c>
      <c r="I14" s="19">
        <v>38360</v>
      </c>
      <c r="J14">
        <v>2025</v>
      </c>
    </row>
    <row r="15" spans="1:10" x14ac:dyDescent="0.3">
      <c r="A15" s="14" t="s">
        <v>202</v>
      </c>
      <c r="B15" s="11" t="s">
        <v>203</v>
      </c>
      <c r="I15" s="19">
        <v>47100</v>
      </c>
      <c r="J15">
        <v>2025</v>
      </c>
    </row>
    <row r="16" spans="1:10" x14ac:dyDescent="0.3">
      <c r="A16" s="14"/>
      <c r="B16" s="11"/>
      <c r="C16" s="12" t="s">
        <v>204</v>
      </c>
      <c r="I16" s="18"/>
      <c r="J16">
        <v>2025</v>
      </c>
    </row>
    <row r="17" spans="1:10" x14ac:dyDescent="0.3">
      <c r="A17" s="14" t="s">
        <v>205</v>
      </c>
      <c r="B17" s="11" t="s">
        <v>206</v>
      </c>
      <c r="I17" s="18">
        <v>167500</v>
      </c>
      <c r="J17">
        <v>2025</v>
      </c>
    </row>
    <row r="18" spans="1:10" x14ac:dyDescent="0.3">
      <c r="A18" s="14" t="s">
        <v>207</v>
      </c>
      <c r="B18" s="11" t="s">
        <v>208</v>
      </c>
      <c r="I18" s="19">
        <v>25420</v>
      </c>
      <c r="J18">
        <v>2025</v>
      </c>
    </row>
    <row r="19" spans="1:10" x14ac:dyDescent="0.3">
      <c r="A19" s="14" t="s">
        <v>209</v>
      </c>
      <c r="B19" s="11" t="s">
        <v>210</v>
      </c>
      <c r="I19" s="18">
        <v>21440</v>
      </c>
      <c r="J19">
        <v>2025</v>
      </c>
    </row>
    <row r="20" spans="1:10" x14ac:dyDescent="0.3">
      <c r="A20" s="14" t="s">
        <v>211</v>
      </c>
      <c r="B20" s="11" t="s">
        <v>212</v>
      </c>
      <c r="I20" s="18">
        <v>35000</v>
      </c>
      <c r="J20">
        <v>2025</v>
      </c>
    </row>
    <row r="21" spans="1:10" ht="23.4" x14ac:dyDescent="0.45">
      <c r="A21" s="14" t="s">
        <v>213</v>
      </c>
      <c r="B21" s="11"/>
      <c r="H21" s="8"/>
      <c r="I21" s="18">
        <v>56875</v>
      </c>
      <c r="J21">
        <v>2025</v>
      </c>
    </row>
    <row r="22" spans="1:10" x14ac:dyDescent="0.3">
      <c r="A22" s="14" t="s">
        <v>214</v>
      </c>
      <c r="B22" s="11"/>
      <c r="I22" s="18">
        <v>20000</v>
      </c>
      <c r="J22">
        <v>2025</v>
      </c>
    </row>
    <row r="23" spans="1:10" ht="28.5" customHeight="1" x14ac:dyDescent="0.3">
      <c r="A23" s="14" t="s">
        <v>215</v>
      </c>
      <c r="B23" s="66" t="s">
        <v>216</v>
      </c>
      <c r="C23" s="66"/>
      <c r="D23" s="66"/>
      <c r="E23" s="66"/>
      <c r="F23" s="66"/>
      <c r="G23" s="66"/>
      <c r="H23" s="66"/>
      <c r="I23" s="17">
        <v>184375</v>
      </c>
      <c r="J23">
        <v>2025</v>
      </c>
    </row>
    <row r="24" spans="1:10" x14ac:dyDescent="0.3">
      <c r="A24" s="14" t="s">
        <v>217</v>
      </c>
      <c r="B24" s="11" t="s">
        <v>218</v>
      </c>
      <c r="C24" s="7"/>
      <c r="D24" s="7"/>
      <c r="E24" s="7"/>
      <c r="F24" s="7"/>
      <c r="G24" s="7"/>
      <c r="H24" s="7"/>
      <c r="I24" s="40">
        <v>282000</v>
      </c>
      <c r="J24">
        <v>2025</v>
      </c>
    </row>
    <row r="25" spans="1:10" x14ac:dyDescent="0.3">
      <c r="A25" s="39" t="s">
        <v>217</v>
      </c>
      <c r="B25" t="s">
        <v>219</v>
      </c>
      <c r="I25" s="40">
        <v>136000</v>
      </c>
      <c r="J25">
        <v>2025</v>
      </c>
    </row>
    <row r="26" spans="1:10" x14ac:dyDescent="0.3">
      <c r="I26" s="57">
        <f>SUM(I3:I25)</f>
        <v>1727308</v>
      </c>
    </row>
  </sheetData>
  <mergeCells count="4">
    <mergeCell ref="E2:G2"/>
    <mergeCell ref="B3:H3"/>
    <mergeCell ref="B23:H23"/>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C3C3-CB5E-4AEA-9439-486910E11396}">
  <dimension ref="A1:F16"/>
  <sheetViews>
    <sheetView workbookViewId="0">
      <selection activeCell="C38" sqref="C38"/>
    </sheetView>
  </sheetViews>
  <sheetFormatPr defaultRowHeight="14.4" x14ac:dyDescent="0.3"/>
  <cols>
    <col min="1" max="1" width="11.6640625" customWidth="1"/>
    <col min="2" max="2" width="11.88671875" customWidth="1"/>
    <col min="5" max="5" width="23.109375" customWidth="1"/>
    <col min="6" max="6" width="15.44140625" customWidth="1"/>
  </cols>
  <sheetData>
    <row r="1" spans="1:6" ht="23.4" x14ac:dyDescent="0.45">
      <c r="A1" s="2" t="s">
        <v>220</v>
      </c>
    </row>
    <row r="2" spans="1:6" x14ac:dyDescent="0.3">
      <c r="D2" s="5" t="s">
        <v>221</v>
      </c>
      <c r="E2" s="3"/>
      <c r="F2" s="3"/>
    </row>
    <row r="3" spans="1:6" x14ac:dyDescent="0.3">
      <c r="A3" t="s">
        <v>222</v>
      </c>
      <c r="B3" s="1">
        <v>45474</v>
      </c>
      <c r="D3" s="3" t="s">
        <v>223</v>
      </c>
      <c r="E3" s="3"/>
      <c r="F3" s="3">
        <f>IF(MONTH(B3)&gt;=7, YEAR(B3)+1, YEAR(B3))</f>
        <v>2025</v>
      </c>
    </row>
    <row r="4" spans="1:6" x14ac:dyDescent="0.3">
      <c r="D4" s="3" t="s">
        <v>224</v>
      </c>
      <c r="E4" s="3"/>
      <c r="F4" s="4">
        <f>DATE(YEAR(AsOfDate)-1, MONTH(AsOfDate), DAY(AsOfDate))</f>
        <v>45108</v>
      </c>
    </row>
    <row r="5" spans="1:6" x14ac:dyDescent="0.3">
      <c r="D5" s="3" t="s">
        <v>225</v>
      </c>
      <c r="E5" s="3"/>
      <c r="F5" s="4">
        <f>DATE(YEAR(AsOfDate)-2, MONTH(AsOfDate), DAY(AsOfDate))</f>
        <v>44743</v>
      </c>
    </row>
    <row r="6" spans="1:6" x14ac:dyDescent="0.3">
      <c r="D6" s="3" t="s">
        <v>226</v>
      </c>
      <c r="E6" s="3"/>
      <c r="F6" s="4">
        <f>DATE(FiscalYear,"6","30")</f>
        <v>45838</v>
      </c>
    </row>
    <row r="7" spans="1:6" x14ac:dyDescent="0.3">
      <c r="D7" s="3" t="s">
        <v>227</v>
      </c>
      <c r="E7" s="3"/>
      <c r="F7" s="4">
        <f>DATE(FiscalYear-1,"6","30")</f>
        <v>45473</v>
      </c>
    </row>
    <row r="8" spans="1:6" x14ac:dyDescent="0.3">
      <c r="D8" s="3" t="s">
        <v>228</v>
      </c>
      <c r="E8" s="3"/>
      <c r="F8" s="4">
        <f>DATE(FiscalYear-2,"6","30")</f>
        <v>45107</v>
      </c>
    </row>
    <row r="9" spans="1:6" x14ac:dyDescent="0.3">
      <c r="D9" s="3" t="s">
        <v>229</v>
      </c>
      <c r="E9" s="3"/>
      <c r="F9" s="4">
        <f>DATE(FiscalYear-3,"6","30")</f>
        <v>44742</v>
      </c>
    </row>
    <row r="16" spans="1:6" x14ac:dyDescent="0.3">
      <c r="E16"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3187E-4A3D-4729-B54D-BDF7B13C929C}">
  <dimension ref="A1:I11"/>
  <sheetViews>
    <sheetView workbookViewId="0">
      <selection activeCell="D13" sqref="D13"/>
    </sheetView>
  </sheetViews>
  <sheetFormatPr defaultRowHeight="14.4" x14ac:dyDescent="0.3"/>
  <cols>
    <col min="1" max="1" width="18" customWidth="1"/>
    <col min="2" max="2" width="64.109375" customWidth="1"/>
    <col min="3" max="3" width="43.88671875" style="27" customWidth="1"/>
    <col min="4" max="4" width="26.44140625" customWidth="1"/>
    <col min="5" max="5" width="31.5546875" customWidth="1"/>
    <col min="6" max="6" width="27.5546875" customWidth="1"/>
  </cols>
  <sheetData>
    <row r="1" spans="1:9" ht="33.6" x14ac:dyDescent="0.65">
      <c r="A1" s="62" t="s">
        <v>39</v>
      </c>
      <c r="B1" s="62"/>
      <c r="C1" s="62"/>
      <c r="D1" s="62"/>
      <c r="E1" s="62"/>
      <c r="F1" s="62"/>
      <c r="G1" s="62"/>
      <c r="H1" s="62"/>
      <c r="I1" s="62"/>
    </row>
    <row r="2" spans="1:9" s="21" customFormat="1" ht="18.75" customHeight="1" x14ac:dyDescent="0.3">
      <c r="A2" s="63" t="s">
        <v>1</v>
      </c>
      <c r="B2" s="63"/>
      <c r="C2" s="63"/>
      <c r="D2" s="63"/>
      <c r="E2" s="63"/>
      <c r="F2" s="63"/>
      <c r="G2" s="63"/>
      <c r="H2" s="63"/>
      <c r="I2" s="63"/>
    </row>
    <row r="3" spans="1:9" s="22" customFormat="1" x14ac:dyDescent="0.3">
      <c r="A3" s="22" t="s">
        <v>3</v>
      </c>
      <c r="B3" s="23" t="s">
        <v>4</v>
      </c>
      <c r="C3" s="41" t="s">
        <v>5</v>
      </c>
      <c r="D3" s="22" t="s">
        <v>6</v>
      </c>
      <c r="E3" s="22" t="s">
        <v>9</v>
      </c>
      <c r="F3" s="22" t="s">
        <v>40</v>
      </c>
    </row>
    <row r="4" spans="1:9" x14ac:dyDescent="0.3">
      <c r="A4" s="3" t="s">
        <v>41</v>
      </c>
      <c r="B4" s="3" t="s">
        <v>42</v>
      </c>
      <c r="C4" s="52">
        <v>330000</v>
      </c>
      <c r="D4" t="s">
        <v>43</v>
      </c>
      <c r="E4" t="s">
        <v>14</v>
      </c>
    </row>
    <row r="5" spans="1:9" x14ac:dyDescent="0.3">
      <c r="A5" t="s">
        <v>41</v>
      </c>
      <c r="B5" t="s">
        <v>44</v>
      </c>
      <c r="C5" s="27">
        <v>201250</v>
      </c>
      <c r="D5" t="s">
        <v>45</v>
      </c>
      <c r="E5" t="s">
        <v>46</v>
      </c>
    </row>
    <row r="6" spans="1:9" x14ac:dyDescent="0.3">
      <c r="A6" t="s">
        <v>41</v>
      </c>
      <c r="B6" t="s">
        <v>47</v>
      </c>
      <c r="C6" s="27">
        <v>200000</v>
      </c>
      <c r="D6" t="s">
        <v>45</v>
      </c>
    </row>
    <row r="7" spans="1:9" x14ac:dyDescent="0.3">
      <c r="A7" t="s">
        <v>41</v>
      </c>
      <c r="B7" t="s">
        <v>48</v>
      </c>
      <c r="C7" s="44" t="s">
        <v>49</v>
      </c>
      <c r="D7" t="s">
        <v>45</v>
      </c>
    </row>
    <row r="8" spans="1:9" x14ac:dyDescent="0.3">
      <c r="A8" t="s">
        <v>41</v>
      </c>
      <c r="B8" t="s">
        <v>50</v>
      </c>
      <c r="C8" s="27">
        <v>250000</v>
      </c>
      <c r="D8" t="s">
        <v>45</v>
      </c>
    </row>
    <row r="9" spans="1:9" x14ac:dyDescent="0.3">
      <c r="A9" t="s">
        <v>41</v>
      </c>
      <c r="B9" t="s">
        <v>51</v>
      </c>
      <c r="C9" s="27">
        <v>250000</v>
      </c>
      <c r="D9" t="s">
        <v>45</v>
      </c>
    </row>
    <row r="10" spans="1:9" x14ac:dyDescent="0.3">
      <c r="B10" t="s">
        <v>52</v>
      </c>
      <c r="C10" s="27">
        <v>30000</v>
      </c>
      <c r="D10" t="s">
        <v>45</v>
      </c>
    </row>
    <row r="11" spans="1:9" ht="28.8" x14ac:dyDescent="0.3">
      <c r="A11" t="s">
        <v>41</v>
      </c>
      <c r="B11" s="42" t="s">
        <v>53</v>
      </c>
      <c r="C11" s="43" t="s">
        <v>54</v>
      </c>
    </row>
  </sheetData>
  <mergeCells count="2">
    <mergeCell ref="A1:I1"/>
    <mergeCell ref="A2:I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A9AD-19B5-4F54-AC8D-88DFC60019BE}">
  <dimension ref="A1:I16"/>
  <sheetViews>
    <sheetView tabSelected="1" workbookViewId="0">
      <selection activeCell="C4" sqref="C4"/>
    </sheetView>
  </sheetViews>
  <sheetFormatPr defaultRowHeight="14.4" x14ac:dyDescent="0.3"/>
  <cols>
    <col min="1" max="1" width="18" customWidth="1"/>
    <col min="2" max="2" width="64.109375" customWidth="1"/>
    <col min="3" max="3" width="27.6640625" customWidth="1"/>
    <col min="4" max="4" width="26.44140625" customWidth="1"/>
    <col min="5" max="5" width="30.44140625" customWidth="1"/>
    <col min="6" max="6" width="9" customWidth="1"/>
    <col min="7" max="7" width="25" customWidth="1"/>
  </cols>
  <sheetData>
    <row r="1" spans="1:9" ht="33.6" x14ac:dyDescent="0.65">
      <c r="A1" s="62" t="s">
        <v>55</v>
      </c>
      <c r="B1" s="62"/>
      <c r="C1" s="62"/>
      <c r="D1" s="62"/>
      <c r="E1" s="62"/>
      <c r="F1" s="62"/>
      <c r="G1" s="62"/>
      <c r="H1" s="62"/>
      <c r="I1" s="62"/>
    </row>
    <row r="2" spans="1:9" s="21" customFormat="1" ht="18.75" customHeight="1" x14ac:dyDescent="0.3">
      <c r="A2" s="63" t="s">
        <v>1</v>
      </c>
      <c r="B2" s="63"/>
      <c r="C2" s="63"/>
      <c r="D2" s="63"/>
      <c r="E2" s="63"/>
      <c r="F2" s="63"/>
      <c r="G2" s="63"/>
      <c r="H2" s="63"/>
      <c r="I2" s="63"/>
    </row>
    <row r="3" spans="1:9" s="22" customFormat="1" x14ac:dyDescent="0.3">
      <c r="A3" s="22" t="s">
        <v>3</v>
      </c>
      <c r="B3" s="23" t="s">
        <v>4</v>
      </c>
      <c r="C3" s="22" t="s">
        <v>5</v>
      </c>
      <c r="D3" s="22" t="s">
        <v>6</v>
      </c>
      <c r="E3" s="22" t="s">
        <v>7</v>
      </c>
      <c r="F3" s="22" t="s">
        <v>56</v>
      </c>
      <c r="G3" s="22" t="s">
        <v>9</v>
      </c>
      <c r="H3" s="22" t="s">
        <v>40</v>
      </c>
    </row>
    <row r="4" spans="1:9" x14ac:dyDescent="0.3">
      <c r="A4" t="s">
        <v>57</v>
      </c>
      <c r="B4" t="s">
        <v>58</v>
      </c>
      <c r="C4">
        <v>1000000</v>
      </c>
      <c r="D4">
        <v>2025</v>
      </c>
      <c r="E4">
        <v>2026</v>
      </c>
      <c r="F4" t="s">
        <v>59</v>
      </c>
    </row>
    <row r="5" spans="1:9" x14ac:dyDescent="0.3">
      <c r="A5" t="s">
        <v>57</v>
      </c>
      <c r="B5" t="s">
        <v>60</v>
      </c>
      <c r="C5">
        <v>600000</v>
      </c>
      <c r="D5">
        <v>2025</v>
      </c>
      <c r="E5">
        <v>2027</v>
      </c>
    </row>
    <row r="6" spans="1:9" x14ac:dyDescent="0.3">
      <c r="A6" t="s">
        <v>57</v>
      </c>
      <c r="B6" t="s">
        <v>61</v>
      </c>
      <c r="C6">
        <v>250000</v>
      </c>
      <c r="D6">
        <v>2025</v>
      </c>
      <c r="E6">
        <v>2027</v>
      </c>
    </row>
    <row r="7" spans="1:9" x14ac:dyDescent="0.3">
      <c r="A7" t="s">
        <v>57</v>
      </c>
      <c r="B7" t="s">
        <v>62</v>
      </c>
      <c r="C7">
        <v>600000</v>
      </c>
      <c r="D7">
        <v>2026</v>
      </c>
      <c r="E7">
        <v>2028</v>
      </c>
    </row>
    <row r="8" spans="1:9" x14ac:dyDescent="0.3">
      <c r="A8" t="s">
        <v>57</v>
      </c>
      <c r="B8" t="s">
        <v>63</v>
      </c>
      <c r="C8" t="s">
        <v>64</v>
      </c>
      <c r="D8">
        <v>2026</v>
      </c>
      <c r="E8">
        <v>2027</v>
      </c>
    </row>
    <row r="9" spans="1:9" x14ac:dyDescent="0.3">
      <c r="A9" t="s">
        <v>57</v>
      </c>
      <c r="B9" t="s">
        <v>65</v>
      </c>
      <c r="C9">
        <v>1000000</v>
      </c>
      <c r="D9">
        <v>2027</v>
      </c>
      <c r="E9">
        <v>2029</v>
      </c>
    </row>
    <row r="10" spans="1:9" x14ac:dyDescent="0.3">
      <c r="A10" t="s">
        <v>57</v>
      </c>
      <c r="B10" t="s">
        <v>66</v>
      </c>
      <c r="C10">
        <v>2000000</v>
      </c>
      <c r="D10">
        <v>2027</v>
      </c>
      <c r="E10">
        <v>2030</v>
      </c>
    </row>
    <row r="11" spans="1:9" x14ac:dyDescent="0.3">
      <c r="A11" t="s">
        <v>57</v>
      </c>
      <c r="B11" t="s">
        <v>67</v>
      </c>
      <c r="C11" t="s">
        <v>64</v>
      </c>
      <c r="D11">
        <v>2027</v>
      </c>
      <c r="E11">
        <v>2030</v>
      </c>
    </row>
    <row r="12" spans="1:9" x14ac:dyDescent="0.3">
      <c r="A12" t="s">
        <v>68</v>
      </c>
      <c r="B12" t="s">
        <v>69</v>
      </c>
      <c r="C12">
        <v>17000</v>
      </c>
      <c r="D12">
        <v>2027</v>
      </c>
      <c r="E12">
        <v>2028</v>
      </c>
    </row>
    <row r="13" spans="1:9" x14ac:dyDescent="0.3">
      <c r="A13" t="s">
        <v>57</v>
      </c>
      <c r="B13" t="s">
        <v>70</v>
      </c>
      <c r="C13">
        <v>400000</v>
      </c>
      <c r="D13">
        <v>2028</v>
      </c>
      <c r="E13">
        <v>2029</v>
      </c>
    </row>
    <row r="14" spans="1:9" x14ac:dyDescent="0.3">
      <c r="A14" t="s">
        <v>57</v>
      </c>
      <c r="B14" t="s">
        <v>71</v>
      </c>
      <c r="C14">
        <v>90000</v>
      </c>
      <c r="D14">
        <v>2028</v>
      </c>
      <c r="E14">
        <v>2030</v>
      </c>
    </row>
    <row r="15" spans="1:9" x14ac:dyDescent="0.3">
      <c r="A15" t="s">
        <v>57</v>
      </c>
      <c r="B15" t="s">
        <v>72</v>
      </c>
      <c r="C15">
        <v>40000</v>
      </c>
      <c r="D15">
        <v>2028</v>
      </c>
      <c r="E15">
        <v>2030</v>
      </c>
    </row>
    <row r="16" spans="1:9" x14ac:dyDescent="0.3">
      <c r="A16" t="s">
        <v>57</v>
      </c>
      <c r="B16" t="s">
        <v>73</v>
      </c>
      <c r="C16">
        <v>500000</v>
      </c>
      <c r="D16">
        <v>2029</v>
      </c>
      <c r="E16">
        <v>2030</v>
      </c>
    </row>
  </sheetData>
  <mergeCells count="2">
    <mergeCell ref="A1:I1"/>
    <mergeCell ref="A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DDB6E-35A2-4936-B02C-65B05F30572C}">
  <dimension ref="A1:J6"/>
  <sheetViews>
    <sheetView workbookViewId="0">
      <selection activeCell="D13" sqref="D13"/>
    </sheetView>
  </sheetViews>
  <sheetFormatPr defaultRowHeight="14.4" x14ac:dyDescent="0.3"/>
  <cols>
    <col min="1" max="2" width="18" customWidth="1"/>
    <col min="3" max="3" width="64.109375" customWidth="1"/>
    <col min="4" max="4" width="27.6640625" customWidth="1"/>
    <col min="5" max="5" width="26.44140625" customWidth="1"/>
    <col min="6" max="6" width="30.5546875" customWidth="1"/>
    <col min="7" max="7" width="27.5546875" customWidth="1"/>
  </cols>
  <sheetData>
    <row r="1" spans="1:10" ht="33.6" x14ac:dyDescent="0.65">
      <c r="A1" s="62" t="s">
        <v>74</v>
      </c>
      <c r="B1" s="62"/>
      <c r="C1" s="62"/>
      <c r="D1" s="62"/>
      <c r="E1" s="62"/>
      <c r="F1" s="62"/>
      <c r="G1" s="62"/>
      <c r="H1" s="62"/>
      <c r="I1" s="62"/>
      <c r="J1" s="62"/>
    </row>
    <row r="2" spans="1:10" s="21" customFormat="1" ht="18.75" customHeight="1" x14ac:dyDescent="0.3">
      <c r="A2" s="63" t="s">
        <v>1</v>
      </c>
      <c r="B2" s="63"/>
      <c r="C2" s="63"/>
      <c r="D2" s="63"/>
      <c r="E2" s="63"/>
      <c r="F2" s="63"/>
      <c r="G2" s="63"/>
      <c r="H2" s="63"/>
      <c r="I2" s="63"/>
      <c r="J2" s="63"/>
    </row>
    <row r="3" spans="1:10" s="22" customFormat="1" x14ac:dyDescent="0.3">
      <c r="A3" s="22" t="s">
        <v>3</v>
      </c>
      <c r="B3" s="22" t="s">
        <v>75</v>
      </c>
      <c r="C3" s="23" t="s">
        <v>4</v>
      </c>
      <c r="D3" s="22" t="s">
        <v>5</v>
      </c>
      <c r="E3" s="22" t="s">
        <v>6</v>
      </c>
      <c r="F3" s="22" t="s">
        <v>9</v>
      </c>
      <c r="G3" s="22" t="s">
        <v>40</v>
      </c>
    </row>
    <row r="4" spans="1:10" ht="15.6" x14ac:dyDescent="0.3">
      <c r="A4" t="s">
        <v>74</v>
      </c>
      <c r="C4" s="49" t="s">
        <v>76</v>
      </c>
      <c r="D4">
        <v>250000</v>
      </c>
      <c r="E4" t="s">
        <v>77</v>
      </c>
    </row>
    <row r="5" spans="1:10" ht="15.6" x14ac:dyDescent="0.3">
      <c r="A5" t="s">
        <v>74</v>
      </c>
      <c r="C5" s="49" t="s">
        <v>78</v>
      </c>
      <c r="D5">
        <v>56500</v>
      </c>
      <c r="E5" t="s">
        <v>77</v>
      </c>
    </row>
    <row r="6" spans="1:10" x14ac:dyDescent="0.3">
      <c r="A6" t="s">
        <v>74</v>
      </c>
      <c r="C6" t="s">
        <v>79</v>
      </c>
      <c r="D6" t="s">
        <v>80</v>
      </c>
    </row>
  </sheetData>
  <mergeCells count="2">
    <mergeCell ref="A1:J1"/>
    <mergeCell ref="A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47BC-667F-404B-9500-D1E022F505BA}">
  <dimension ref="A1:K36"/>
  <sheetViews>
    <sheetView workbookViewId="0">
      <selection activeCell="C35" sqref="C35"/>
    </sheetView>
  </sheetViews>
  <sheetFormatPr defaultRowHeight="14.4" x14ac:dyDescent="0.3"/>
  <cols>
    <col min="1" max="3" width="18" customWidth="1"/>
    <col min="4" max="4" width="64.109375" customWidth="1"/>
    <col min="5" max="5" width="27.6640625" style="18" customWidth="1"/>
    <col min="6" max="6" width="26.44140625" customWidth="1"/>
    <col min="7" max="7" width="29.33203125" customWidth="1"/>
    <col min="8" max="8" width="27.5546875" customWidth="1"/>
    <col min="9" max="9" width="25.44140625" bestFit="1" customWidth="1"/>
    <col min="10" max="10" width="18.109375" bestFit="1" customWidth="1"/>
  </cols>
  <sheetData>
    <row r="1" spans="1:11" ht="33.6" x14ac:dyDescent="0.65">
      <c r="A1" s="62" t="s">
        <v>81</v>
      </c>
      <c r="B1" s="62"/>
      <c r="C1" s="62"/>
      <c r="D1" s="62"/>
      <c r="E1" s="62"/>
      <c r="F1" s="62"/>
      <c r="G1" s="62"/>
      <c r="H1" s="62"/>
      <c r="I1" s="62"/>
      <c r="J1" s="62"/>
      <c r="K1" s="62"/>
    </row>
    <row r="2" spans="1:11" s="21" customFormat="1" ht="18.75" customHeight="1" x14ac:dyDescent="0.3">
      <c r="A2" s="63" t="s">
        <v>82</v>
      </c>
      <c r="B2" s="63"/>
      <c r="C2" s="63"/>
      <c r="D2" s="63"/>
      <c r="E2" s="63"/>
      <c r="F2" s="63"/>
      <c r="G2" s="63"/>
      <c r="H2" s="63"/>
      <c r="I2" s="63"/>
      <c r="J2" s="63"/>
      <c r="K2" s="63"/>
    </row>
    <row r="3" spans="1:11" s="22" customFormat="1" x14ac:dyDescent="0.3">
      <c r="A3" s="22" t="s">
        <v>83</v>
      </c>
      <c r="B3" s="28" t="s">
        <v>84</v>
      </c>
      <c r="C3" s="28" t="s">
        <v>85</v>
      </c>
      <c r="D3" s="23" t="s">
        <v>4</v>
      </c>
      <c r="E3" s="26" t="s">
        <v>5</v>
      </c>
      <c r="F3" s="22" t="s">
        <v>6</v>
      </c>
      <c r="G3" s="22" t="s">
        <v>7</v>
      </c>
      <c r="H3" s="22" t="s">
        <v>56</v>
      </c>
      <c r="I3" s="22" t="s">
        <v>9</v>
      </c>
      <c r="J3" s="22" t="s">
        <v>10</v>
      </c>
    </row>
    <row r="4" spans="1:11" s="3" customFormat="1" x14ac:dyDescent="0.3">
      <c r="A4" s="53" t="s">
        <v>86</v>
      </c>
      <c r="B4" s="53" t="s">
        <v>87</v>
      </c>
      <c r="C4" s="53" t="s">
        <v>88</v>
      </c>
      <c r="D4" s="53" t="s">
        <v>89</v>
      </c>
      <c r="E4" s="54">
        <v>300000</v>
      </c>
      <c r="F4" s="55">
        <v>45566</v>
      </c>
      <c r="G4" s="55">
        <v>45931</v>
      </c>
      <c r="H4" s="53" t="s">
        <v>90</v>
      </c>
    </row>
    <row r="5" spans="1:11" x14ac:dyDescent="0.3">
      <c r="A5" s="29" t="s">
        <v>86</v>
      </c>
      <c r="B5" s="29" t="s">
        <v>91</v>
      </c>
      <c r="C5" s="29" t="s">
        <v>92</v>
      </c>
      <c r="D5" s="29" t="s">
        <v>93</v>
      </c>
      <c r="E5" s="30">
        <v>500000</v>
      </c>
      <c r="F5" s="29"/>
      <c r="G5" s="29"/>
      <c r="H5" s="29"/>
    </row>
    <row r="6" spans="1:11" x14ac:dyDescent="0.3">
      <c r="A6" s="29" t="s">
        <v>86</v>
      </c>
      <c r="B6" s="29" t="s">
        <v>91</v>
      </c>
      <c r="C6" s="29"/>
      <c r="D6" s="29" t="s">
        <v>94</v>
      </c>
      <c r="E6" s="30">
        <v>90750</v>
      </c>
      <c r="F6" s="29"/>
      <c r="G6" s="29"/>
      <c r="H6" s="29"/>
    </row>
    <row r="7" spans="1:11" x14ac:dyDescent="0.3">
      <c r="A7" s="29" t="s">
        <v>86</v>
      </c>
      <c r="B7" s="29" t="s">
        <v>91</v>
      </c>
      <c r="C7" s="29"/>
      <c r="D7" s="29" t="s">
        <v>95</v>
      </c>
      <c r="E7" s="30">
        <v>38280</v>
      </c>
      <c r="F7" s="29"/>
      <c r="G7" s="29"/>
      <c r="H7" s="29"/>
    </row>
    <row r="8" spans="1:11" x14ac:dyDescent="0.3">
      <c r="A8" s="29" t="s">
        <v>86</v>
      </c>
      <c r="B8" s="29" t="s">
        <v>91</v>
      </c>
      <c r="C8" s="29"/>
      <c r="D8" s="29" t="s">
        <v>96</v>
      </c>
      <c r="E8" s="30">
        <v>150000</v>
      </c>
      <c r="F8" s="29"/>
      <c r="G8" s="29"/>
      <c r="H8" s="29"/>
    </row>
    <row r="9" spans="1:11" x14ac:dyDescent="0.3">
      <c r="A9" s="29"/>
      <c r="B9" s="29"/>
      <c r="C9" s="29"/>
      <c r="D9" t="s">
        <v>97</v>
      </c>
      <c r="E9" s="30"/>
      <c r="F9" s="29"/>
      <c r="G9" s="29"/>
      <c r="H9" s="29"/>
    </row>
    <row r="10" spans="1:11" x14ac:dyDescent="0.3">
      <c r="A10" s="29"/>
      <c r="B10" s="29"/>
      <c r="C10" s="29"/>
      <c r="D10" t="s">
        <v>98</v>
      </c>
      <c r="E10" s="30"/>
      <c r="F10" s="29"/>
      <c r="G10" s="29"/>
      <c r="H10" s="29"/>
    </row>
    <row r="11" spans="1:11" x14ac:dyDescent="0.3">
      <c r="A11" s="29"/>
      <c r="B11" s="29"/>
      <c r="C11" s="29"/>
      <c r="D11" t="s">
        <v>99</v>
      </c>
      <c r="E11" s="30"/>
      <c r="F11" s="29"/>
      <c r="G11" s="29"/>
      <c r="H11" s="29"/>
    </row>
    <row r="12" spans="1:11" x14ac:dyDescent="0.3">
      <c r="A12" s="29"/>
      <c r="B12" s="29"/>
      <c r="C12" s="29"/>
      <c r="D12" s="29"/>
      <c r="E12" s="30"/>
      <c r="F12" s="29"/>
      <c r="G12" s="29"/>
      <c r="H12" s="29"/>
    </row>
    <row r="13" spans="1:11" x14ac:dyDescent="0.3">
      <c r="A13" s="29"/>
      <c r="B13" s="29"/>
      <c r="C13" s="29"/>
      <c r="D13" s="29"/>
      <c r="E13" s="30"/>
      <c r="F13" s="29"/>
      <c r="G13" s="29"/>
      <c r="H13" s="29"/>
    </row>
    <row r="14" spans="1:11" x14ac:dyDescent="0.3">
      <c r="A14" s="29"/>
      <c r="B14" s="29"/>
      <c r="C14" s="29"/>
      <c r="D14" s="29"/>
      <c r="E14" s="30"/>
      <c r="F14" s="29"/>
      <c r="G14" s="29"/>
      <c r="H14" s="29"/>
    </row>
    <row r="15" spans="1:11" x14ac:dyDescent="0.3">
      <c r="A15" s="29"/>
      <c r="B15" s="29"/>
      <c r="C15" s="29"/>
      <c r="D15" s="29"/>
      <c r="E15" s="30"/>
      <c r="F15" s="29"/>
      <c r="G15" s="29"/>
      <c r="H15" s="29"/>
    </row>
    <row r="16" spans="1:11" x14ac:dyDescent="0.3">
      <c r="A16" s="29"/>
      <c r="B16" s="29"/>
      <c r="C16" s="29"/>
      <c r="D16" s="29"/>
      <c r="E16" s="30"/>
      <c r="F16" s="29"/>
      <c r="G16" s="29"/>
      <c r="H16" s="29"/>
    </row>
    <row r="17" spans="1:8" x14ac:dyDescent="0.3">
      <c r="A17" s="29"/>
      <c r="B17" s="29"/>
      <c r="C17" s="29"/>
      <c r="D17" s="29"/>
      <c r="E17" s="30"/>
      <c r="F17" s="29"/>
      <c r="G17" s="29"/>
      <c r="H17" s="29"/>
    </row>
    <row r="18" spans="1:8" x14ac:dyDescent="0.3">
      <c r="A18" s="29"/>
      <c r="B18" s="29"/>
      <c r="C18" s="29"/>
      <c r="D18" s="29"/>
      <c r="E18" s="30"/>
      <c r="F18" s="29"/>
      <c r="G18" s="29"/>
      <c r="H18" s="29"/>
    </row>
    <row r="19" spans="1:8" x14ac:dyDescent="0.3">
      <c r="A19" s="29"/>
      <c r="B19" s="29"/>
      <c r="C19" s="29"/>
      <c r="D19" s="29"/>
      <c r="E19" s="30"/>
      <c r="F19" s="29"/>
      <c r="G19" s="29"/>
      <c r="H19" s="29"/>
    </row>
    <row r="20" spans="1:8" x14ac:dyDescent="0.3">
      <c r="A20" s="29"/>
      <c r="B20" s="29"/>
      <c r="C20" s="29"/>
      <c r="D20" s="29"/>
      <c r="E20" s="30"/>
      <c r="F20" s="29"/>
      <c r="G20" s="29"/>
      <c r="H20" s="29"/>
    </row>
    <row r="21" spans="1:8" x14ac:dyDescent="0.3">
      <c r="A21" s="29"/>
      <c r="B21" s="29"/>
      <c r="C21" s="29"/>
      <c r="D21" s="29"/>
      <c r="E21" s="30"/>
      <c r="F21" s="29"/>
      <c r="G21" s="29"/>
      <c r="H21" s="29"/>
    </row>
    <row r="22" spans="1:8" x14ac:dyDescent="0.3">
      <c r="A22" s="29"/>
      <c r="B22" s="29"/>
      <c r="C22" s="29"/>
      <c r="D22" s="29"/>
      <c r="E22" s="30"/>
      <c r="F22" s="29"/>
      <c r="G22" s="29"/>
      <c r="H22" s="29"/>
    </row>
    <row r="23" spans="1:8" x14ac:dyDescent="0.3">
      <c r="A23" s="29"/>
      <c r="B23" s="29"/>
      <c r="C23" s="29"/>
      <c r="D23" s="29"/>
      <c r="E23" s="30"/>
      <c r="F23" s="29"/>
      <c r="G23" s="29"/>
      <c r="H23" s="29"/>
    </row>
    <row r="24" spans="1:8" x14ac:dyDescent="0.3">
      <c r="A24" s="29"/>
      <c r="B24" s="29"/>
      <c r="C24" s="29"/>
      <c r="D24" s="29"/>
      <c r="E24" s="30"/>
      <c r="F24" s="29"/>
      <c r="G24" s="29"/>
      <c r="H24" s="29"/>
    </row>
    <row r="25" spans="1:8" x14ac:dyDescent="0.3">
      <c r="A25" s="29"/>
      <c r="B25" s="29"/>
      <c r="C25" s="29"/>
      <c r="D25" s="29"/>
      <c r="E25" s="30"/>
      <c r="F25" s="29"/>
      <c r="G25" s="29"/>
      <c r="H25" s="29"/>
    </row>
    <row r="26" spans="1:8" x14ac:dyDescent="0.3">
      <c r="A26" s="29"/>
      <c r="B26" s="29"/>
      <c r="C26" s="29"/>
      <c r="D26" s="29"/>
      <c r="E26" s="30"/>
      <c r="F26" s="29"/>
      <c r="G26" s="29"/>
      <c r="H26" s="29"/>
    </row>
    <row r="27" spans="1:8" x14ac:dyDescent="0.3">
      <c r="A27" s="29"/>
      <c r="B27" s="29"/>
      <c r="C27" s="29"/>
      <c r="D27" s="29"/>
      <c r="E27" s="30"/>
      <c r="F27" s="29"/>
      <c r="G27" s="29"/>
      <c r="H27" s="29"/>
    </row>
    <row r="28" spans="1:8" x14ac:dyDescent="0.3">
      <c r="A28" s="29"/>
      <c r="B28" s="29"/>
      <c r="C28" s="29"/>
      <c r="D28" s="29"/>
      <c r="E28" s="30"/>
      <c r="F28" s="29"/>
      <c r="G28" s="29"/>
      <c r="H28" s="29"/>
    </row>
    <row r="29" spans="1:8" x14ac:dyDescent="0.3">
      <c r="A29" s="29"/>
      <c r="B29" s="29"/>
      <c r="C29" s="29"/>
      <c r="D29" s="29"/>
      <c r="E29" s="30"/>
      <c r="F29" s="29"/>
      <c r="G29" s="29"/>
      <c r="H29" s="29"/>
    </row>
    <row r="30" spans="1:8" x14ac:dyDescent="0.3">
      <c r="A30" s="29"/>
      <c r="B30" s="29"/>
      <c r="C30" s="29"/>
      <c r="D30" s="29"/>
      <c r="E30" s="30"/>
      <c r="F30" s="29"/>
      <c r="G30" s="29"/>
      <c r="H30" s="29"/>
    </row>
    <row r="31" spans="1:8" x14ac:dyDescent="0.3">
      <c r="A31" s="29"/>
      <c r="B31" s="29"/>
      <c r="C31" s="29"/>
      <c r="D31" s="29"/>
      <c r="E31" s="30"/>
      <c r="F31" s="29"/>
      <c r="G31" s="29"/>
      <c r="H31" s="29"/>
    </row>
    <row r="32" spans="1:8" x14ac:dyDescent="0.3">
      <c r="A32" s="29"/>
      <c r="B32" s="29"/>
      <c r="C32" s="29"/>
      <c r="D32" s="29"/>
      <c r="E32" s="30"/>
      <c r="F32" s="29"/>
      <c r="G32" s="29"/>
      <c r="H32" s="29"/>
    </row>
    <row r="33" spans="1:8" x14ac:dyDescent="0.3">
      <c r="A33" s="29"/>
      <c r="B33" s="29"/>
      <c r="C33" s="29"/>
      <c r="D33" s="29"/>
      <c r="E33" s="30"/>
      <c r="F33" s="29"/>
      <c r="G33" s="29"/>
      <c r="H33" s="29"/>
    </row>
    <row r="34" spans="1:8" x14ac:dyDescent="0.3">
      <c r="A34" s="29"/>
      <c r="B34" s="29"/>
      <c r="C34" s="29"/>
      <c r="D34" s="29"/>
      <c r="E34" s="30"/>
      <c r="F34" s="29"/>
      <c r="G34" s="29"/>
      <c r="H34" s="29"/>
    </row>
    <row r="35" spans="1:8" x14ac:dyDescent="0.3">
      <c r="A35" s="29"/>
      <c r="B35" s="29"/>
      <c r="C35" s="29"/>
      <c r="D35" s="29"/>
      <c r="E35" s="30"/>
      <c r="F35" s="29"/>
      <c r="G35" s="29"/>
      <c r="H35" s="29"/>
    </row>
    <row r="36" spans="1:8" x14ac:dyDescent="0.3">
      <c r="A36" s="29"/>
      <c r="B36" s="29"/>
      <c r="C36" s="29"/>
      <c r="D36" s="29"/>
      <c r="E36" s="30"/>
      <c r="F36" s="29"/>
      <c r="G36" s="29"/>
      <c r="H36" s="29"/>
    </row>
  </sheetData>
  <mergeCells count="2">
    <mergeCell ref="A1:K1"/>
    <mergeCell ref="A2:K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017D-5EF5-47FD-AC3A-6CEB569CEAF3}">
  <dimension ref="A1:J18"/>
  <sheetViews>
    <sheetView workbookViewId="0">
      <selection activeCell="H1" sqref="H1"/>
    </sheetView>
  </sheetViews>
  <sheetFormatPr defaultRowHeight="14.4" x14ac:dyDescent="0.3"/>
  <cols>
    <col min="1" max="2" width="18" customWidth="1"/>
    <col min="3" max="3" width="64.109375" customWidth="1"/>
    <col min="4" max="4" width="27.6640625" customWidth="1"/>
    <col min="5" max="5" width="26.44140625" customWidth="1"/>
    <col min="6" max="6" width="29.109375" customWidth="1"/>
    <col min="7" max="7" width="27.5546875" customWidth="1"/>
    <col min="8" max="8" width="25.44140625" bestFit="1" customWidth="1"/>
    <col min="9" max="9" width="18.109375" bestFit="1" customWidth="1"/>
  </cols>
  <sheetData>
    <row r="1" spans="1:10" ht="33.6" x14ac:dyDescent="0.65">
      <c r="A1" s="62" t="s">
        <v>100</v>
      </c>
      <c r="B1" s="62"/>
      <c r="C1" s="62"/>
      <c r="D1" s="62"/>
      <c r="E1" s="62"/>
      <c r="F1" s="62"/>
      <c r="G1" s="62"/>
      <c r="H1" s="62"/>
      <c r="I1" s="62"/>
      <c r="J1" s="62"/>
    </row>
    <row r="2" spans="1:10" s="21" customFormat="1" ht="18.75" customHeight="1" x14ac:dyDescent="0.3">
      <c r="A2" s="63" t="s">
        <v>1</v>
      </c>
      <c r="B2" s="63"/>
      <c r="C2" s="63"/>
      <c r="D2" s="63"/>
      <c r="E2" s="63"/>
      <c r="F2" s="63"/>
      <c r="G2" s="63"/>
      <c r="H2" s="63"/>
      <c r="I2" s="63"/>
      <c r="J2" s="63"/>
    </row>
    <row r="3" spans="1:10" s="22" customFormat="1" x14ac:dyDescent="0.3">
      <c r="A3" s="22" t="s">
        <v>3</v>
      </c>
      <c r="B3" s="22" t="s">
        <v>75</v>
      </c>
      <c r="C3" s="23" t="s">
        <v>4</v>
      </c>
      <c r="D3" s="22" t="s">
        <v>5</v>
      </c>
      <c r="E3" s="22" t="s">
        <v>6</v>
      </c>
      <c r="F3" s="22" t="s">
        <v>7</v>
      </c>
      <c r="G3" s="22" t="s">
        <v>56</v>
      </c>
      <c r="H3" s="22" t="s">
        <v>9</v>
      </c>
      <c r="I3" s="22" t="s">
        <v>10</v>
      </c>
    </row>
    <row r="4" spans="1:10" s="36" customFormat="1" x14ac:dyDescent="0.3">
      <c r="A4" s="32" t="s">
        <v>100</v>
      </c>
      <c r="C4" s="37" t="s">
        <v>101</v>
      </c>
      <c r="D4" s="38">
        <v>25000</v>
      </c>
      <c r="E4" t="s">
        <v>45</v>
      </c>
      <c r="F4" t="s">
        <v>45</v>
      </c>
    </row>
    <row r="5" spans="1:10" s="36" customFormat="1" x14ac:dyDescent="0.3">
      <c r="A5" s="32" t="s">
        <v>100</v>
      </c>
      <c r="C5" s="37" t="s">
        <v>102</v>
      </c>
      <c r="D5" s="38">
        <v>6800</v>
      </c>
      <c r="E5" t="s">
        <v>45</v>
      </c>
      <c r="F5" t="s">
        <v>45</v>
      </c>
    </row>
    <row r="6" spans="1:10" x14ac:dyDescent="0.3">
      <c r="A6" s="32" t="s">
        <v>100</v>
      </c>
      <c r="B6" s="32"/>
      <c r="C6" s="32" t="s">
        <v>103</v>
      </c>
      <c r="D6" s="33">
        <v>15000</v>
      </c>
      <c r="E6" s="32" t="s">
        <v>104</v>
      </c>
      <c r="F6" s="32" t="s">
        <v>104</v>
      </c>
    </row>
    <row r="7" spans="1:10" x14ac:dyDescent="0.3">
      <c r="A7" s="32" t="s">
        <v>100</v>
      </c>
      <c r="B7" s="32"/>
      <c r="C7" s="32" t="s">
        <v>105</v>
      </c>
      <c r="D7" s="33">
        <v>33000</v>
      </c>
      <c r="E7" s="32" t="s">
        <v>106</v>
      </c>
      <c r="F7" s="32" t="s">
        <v>106</v>
      </c>
    </row>
    <row r="8" spans="1:10" x14ac:dyDescent="0.3">
      <c r="A8" s="32" t="s">
        <v>100</v>
      </c>
      <c r="B8" s="32"/>
      <c r="C8" s="32" t="s">
        <v>107</v>
      </c>
      <c r="D8" s="33">
        <v>12150</v>
      </c>
      <c r="E8" s="32" t="s">
        <v>106</v>
      </c>
      <c r="F8" s="32" t="s">
        <v>106</v>
      </c>
    </row>
    <row r="9" spans="1:10" x14ac:dyDescent="0.3">
      <c r="A9" s="32" t="s">
        <v>100</v>
      </c>
      <c r="B9" s="32"/>
      <c r="C9" s="32" t="s">
        <v>108</v>
      </c>
      <c r="D9" s="33">
        <v>15000</v>
      </c>
      <c r="E9" s="32" t="s">
        <v>106</v>
      </c>
      <c r="F9" s="32" t="s">
        <v>106</v>
      </c>
    </row>
    <row r="10" spans="1:10" x14ac:dyDescent="0.3">
      <c r="A10" s="32" t="s">
        <v>100</v>
      </c>
      <c r="B10" s="32"/>
      <c r="C10" s="32" t="s">
        <v>109</v>
      </c>
      <c r="D10" s="33">
        <v>52000</v>
      </c>
      <c r="E10" s="32" t="s">
        <v>110</v>
      </c>
      <c r="F10" s="32" t="s">
        <v>110</v>
      </c>
    </row>
    <row r="11" spans="1:10" x14ac:dyDescent="0.3">
      <c r="A11" s="32" t="s">
        <v>100</v>
      </c>
      <c r="B11" s="32"/>
      <c r="C11" s="32" t="s">
        <v>111</v>
      </c>
      <c r="D11" s="35" t="s">
        <v>112</v>
      </c>
      <c r="E11" s="32" t="s">
        <v>110</v>
      </c>
      <c r="F11" s="32" t="s">
        <v>113</v>
      </c>
    </row>
    <row r="12" spans="1:10" x14ac:dyDescent="0.3">
      <c r="A12" s="32" t="s">
        <v>100</v>
      </c>
      <c r="B12" s="32"/>
      <c r="C12" s="32" t="s">
        <v>114</v>
      </c>
      <c r="D12" s="35" t="s">
        <v>115</v>
      </c>
      <c r="E12" s="32" t="s">
        <v>110</v>
      </c>
      <c r="F12" s="32" t="s">
        <v>113</v>
      </c>
    </row>
    <row r="13" spans="1:10" x14ac:dyDescent="0.3">
      <c r="A13" s="32" t="s">
        <v>100</v>
      </c>
      <c r="B13" s="32"/>
      <c r="C13" s="32" t="s">
        <v>116</v>
      </c>
      <c r="D13" s="33">
        <v>45000</v>
      </c>
      <c r="E13" s="32" t="s">
        <v>117</v>
      </c>
      <c r="F13" s="32" t="s">
        <v>117</v>
      </c>
    </row>
    <row r="14" spans="1:10" x14ac:dyDescent="0.3">
      <c r="A14" s="32" t="s">
        <v>100</v>
      </c>
      <c r="B14" s="32"/>
      <c r="C14" s="32" t="s">
        <v>118</v>
      </c>
      <c r="D14" s="33">
        <v>14000</v>
      </c>
      <c r="E14" s="32" t="s">
        <v>119</v>
      </c>
      <c r="F14" s="32"/>
    </row>
    <row r="15" spans="1:10" x14ac:dyDescent="0.3">
      <c r="A15" s="32" t="s">
        <v>100</v>
      </c>
      <c r="B15" s="32"/>
      <c r="C15" s="32" t="s">
        <v>120</v>
      </c>
      <c r="D15" s="33">
        <v>26000</v>
      </c>
      <c r="E15" s="32" t="s">
        <v>104</v>
      </c>
      <c r="F15" s="32"/>
    </row>
    <row r="16" spans="1:10" ht="28.8" x14ac:dyDescent="0.3">
      <c r="A16" s="32" t="s">
        <v>100</v>
      </c>
      <c r="B16" s="32"/>
      <c r="C16" s="34" t="s">
        <v>121</v>
      </c>
      <c r="D16" s="33">
        <v>46000</v>
      </c>
      <c r="E16" s="32" t="s">
        <v>122</v>
      </c>
      <c r="F16" s="32" t="s">
        <v>122</v>
      </c>
    </row>
    <row r="17" spans="1:5" x14ac:dyDescent="0.3">
      <c r="A17" s="32" t="s">
        <v>100</v>
      </c>
      <c r="C17" t="s">
        <v>123</v>
      </c>
      <c r="D17">
        <v>125000</v>
      </c>
      <c r="E17" t="s">
        <v>43</v>
      </c>
    </row>
    <row r="18" spans="1:5" x14ac:dyDescent="0.3">
      <c r="A18" s="32" t="s">
        <v>100</v>
      </c>
      <c r="C18" t="s">
        <v>124</v>
      </c>
      <c r="D18">
        <v>15000</v>
      </c>
      <c r="E18" t="s">
        <v>43</v>
      </c>
    </row>
  </sheetData>
  <mergeCells count="2">
    <mergeCell ref="A1:J1"/>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6C5F0-1B03-477A-841E-39B764D27851}">
  <dimension ref="A1:J4"/>
  <sheetViews>
    <sheetView workbookViewId="0">
      <selection activeCell="H1" sqref="H1"/>
    </sheetView>
  </sheetViews>
  <sheetFormatPr defaultRowHeight="14.4" x14ac:dyDescent="0.3"/>
  <cols>
    <col min="1" max="2" width="18" customWidth="1"/>
    <col min="3" max="3" width="64.109375" customWidth="1"/>
    <col min="4" max="4" width="27.6640625" customWidth="1"/>
    <col min="5" max="5" width="26.44140625" customWidth="1"/>
    <col min="6" max="6" width="29.88671875" customWidth="1"/>
    <col min="7" max="7" width="27.5546875" customWidth="1"/>
    <col min="8" max="8" width="25.44140625" bestFit="1" customWidth="1"/>
    <col min="9" max="9" width="18.109375" bestFit="1" customWidth="1"/>
  </cols>
  <sheetData>
    <row r="1" spans="1:10" ht="33.6" x14ac:dyDescent="0.65">
      <c r="A1" s="62" t="s">
        <v>125</v>
      </c>
      <c r="B1" s="62"/>
      <c r="C1" s="62"/>
      <c r="D1" s="62"/>
      <c r="E1" s="62"/>
      <c r="F1" s="62"/>
      <c r="G1" s="62"/>
      <c r="H1" s="62"/>
      <c r="I1" s="62"/>
      <c r="J1" s="62"/>
    </row>
    <row r="2" spans="1:10" s="21" customFormat="1" ht="18.75" customHeight="1" x14ac:dyDescent="0.3">
      <c r="A2" s="63" t="s">
        <v>1</v>
      </c>
      <c r="B2" s="63"/>
      <c r="C2" s="63"/>
      <c r="D2" s="63"/>
      <c r="E2" s="63"/>
      <c r="F2" s="63"/>
      <c r="G2" s="63"/>
      <c r="H2" s="63"/>
      <c r="I2" s="63"/>
      <c r="J2" s="63"/>
    </row>
    <row r="3" spans="1:10" s="46" customFormat="1" x14ac:dyDescent="0.3">
      <c r="A3" s="46" t="s">
        <v>3</v>
      </c>
      <c r="B3" s="46" t="s">
        <v>75</v>
      </c>
      <c r="C3" s="47" t="s">
        <v>4</v>
      </c>
      <c r="D3" s="46" t="s">
        <v>5</v>
      </c>
      <c r="E3" s="46" t="s">
        <v>6</v>
      </c>
      <c r="F3" s="46" t="s">
        <v>7</v>
      </c>
      <c r="G3" s="46" t="s">
        <v>56</v>
      </c>
      <c r="H3" s="22" t="s">
        <v>9</v>
      </c>
      <c r="I3" s="22" t="s">
        <v>10</v>
      </c>
    </row>
    <row r="4" spans="1:10" ht="60" customHeight="1" x14ac:dyDescent="0.3">
      <c r="A4" s="50" t="s">
        <v>126</v>
      </c>
      <c r="B4" s="50"/>
      <c r="C4" s="51" t="s">
        <v>127</v>
      </c>
      <c r="D4" s="51" t="s">
        <v>128</v>
      </c>
      <c r="E4" s="51" t="s">
        <v>129</v>
      </c>
      <c r="F4" s="50" t="s">
        <v>130</v>
      </c>
      <c r="G4" s="50" t="s">
        <v>59</v>
      </c>
    </row>
  </sheetData>
  <mergeCells count="2">
    <mergeCell ref="A1:J1"/>
    <mergeCell ref="A2:J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986D0-E478-40A7-BD00-540C342786FA}">
  <dimension ref="A1:J18"/>
  <sheetViews>
    <sheetView workbookViewId="0">
      <selection activeCell="H3" sqref="H3:I3"/>
    </sheetView>
  </sheetViews>
  <sheetFormatPr defaultRowHeight="14.4" x14ac:dyDescent="0.3"/>
  <cols>
    <col min="1" max="2" width="18" customWidth="1"/>
    <col min="3" max="3" width="64.109375" customWidth="1"/>
    <col min="4" max="4" width="27.6640625" style="18" customWidth="1"/>
    <col min="5" max="5" width="26.44140625" customWidth="1"/>
    <col min="6" max="6" width="29.109375" customWidth="1"/>
    <col min="7" max="7" width="27.5546875" customWidth="1"/>
    <col min="8" max="8" width="25.44140625" bestFit="1" customWidth="1"/>
    <col min="9" max="9" width="18.109375" bestFit="1" customWidth="1"/>
  </cols>
  <sheetData>
    <row r="1" spans="1:10" ht="33.6" x14ac:dyDescent="0.65">
      <c r="A1" s="62" t="s">
        <v>131</v>
      </c>
      <c r="B1" s="62"/>
      <c r="C1" s="62"/>
      <c r="D1" s="62"/>
      <c r="E1" s="62"/>
      <c r="F1" s="62"/>
      <c r="G1" s="62"/>
      <c r="H1" s="62"/>
      <c r="I1" s="62"/>
      <c r="J1" s="62"/>
    </row>
    <row r="2" spans="1:10" s="21" customFormat="1" ht="18.75" customHeight="1" x14ac:dyDescent="0.3">
      <c r="A2" s="63" t="s">
        <v>1</v>
      </c>
      <c r="B2" s="63"/>
      <c r="C2" s="63"/>
      <c r="D2" s="63"/>
      <c r="E2" s="63"/>
      <c r="F2" s="63"/>
      <c r="G2" s="63"/>
      <c r="H2" s="63"/>
      <c r="I2" s="63"/>
      <c r="J2" s="63"/>
    </row>
    <row r="3" spans="1:10" s="22" customFormat="1" x14ac:dyDescent="0.3">
      <c r="A3" s="46" t="s">
        <v>3</v>
      </c>
      <c r="B3" s="46" t="s">
        <v>75</v>
      </c>
      <c r="C3" s="47" t="s">
        <v>4</v>
      </c>
      <c r="D3" s="26" t="s">
        <v>5</v>
      </c>
      <c r="E3" s="22" t="s">
        <v>6</v>
      </c>
      <c r="F3" s="22" t="s">
        <v>7</v>
      </c>
      <c r="G3" s="22" t="s">
        <v>56</v>
      </c>
      <c r="H3" s="22" t="s">
        <v>9</v>
      </c>
      <c r="I3" s="22" t="s">
        <v>10</v>
      </c>
    </row>
    <row r="4" spans="1:10" s="3" customFormat="1" x14ac:dyDescent="0.3">
      <c r="A4" s="3" t="s">
        <v>132</v>
      </c>
      <c r="C4" s="56" t="s">
        <v>133</v>
      </c>
      <c r="D4" s="57">
        <v>150000</v>
      </c>
      <c r="E4" s="3" t="s">
        <v>77</v>
      </c>
    </row>
    <row r="5" spans="1:10" x14ac:dyDescent="0.3">
      <c r="A5" t="s">
        <v>134</v>
      </c>
      <c r="C5" t="s">
        <v>135</v>
      </c>
      <c r="D5" s="18" t="s">
        <v>80</v>
      </c>
      <c r="E5" t="s">
        <v>136</v>
      </c>
    </row>
    <row r="6" spans="1:10" x14ac:dyDescent="0.3">
      <c r="A6" t="s">
        <v>137</v>
      </c>
      <c r="C6" t="s">
        <v>138</v>
      </c>
      <c r="D6" s="18" t="s">
        <v>80</v>
      </c>
      <c r="E6" t="s">
        <v>136</v>
      </c>
    </row>
    <row r="7" spans="1:10" x14ac:dyDescent="0.3">
      <c r="A7" t="s">
        <v>139</v>
      </c>
      <c r="C7" t="s">
        <v>140</v>
      </c>
      <c r="D7" s="18" t="s">
        <v>80</v>
      </c>
      <c r="E7" t="s">
        <v>136</v>
      </c>
    </row>
    <row r="8" spans="1:10" x14ac:dyDescent="0.3">
      <c r="A8" t="s">
        <v>141</v>
      </c>
      <c r="C8" t="s">
        <v>142</v>
      </c>
      <c r="D8" s="18" t="s">
        <v>80</v>
      </c>
      <c r="E8" t="s">
        <v>136</v>
      </c>
    </row>
    <row r="9" spans="1:10" x14ac:dyDescent="0.3">
      <c r="A9" t="s">
        <v>143</v>
      </c>
      <c r="C9" s="45" t="s">
        <v>144</v>
      </c>
      <c r="D9" s="18" t="s">
        <v>80</v>
      </c>
      <c r="E9" t="s">
        <v>136</v>
      </c>
    </row>
    <row r="10" spans="1:10" x14ac:dyDescent="0.3">
      <c r="A10" t="s">
        <v>145</v>
      </c>
      <c r="C10" t="s">
        <v>146</v>
      </c>
      <c r="D10" s="18" t="s">
        <v>80</v>
      </c>
      <c r="E10" t="s">
        <v>136</v>
      </c>
    </row>
    <row r="11" spans="1:10" x14ac:dyDescent="0.3">
      <c r="A11" t="s">
        <v>147</v>
      </c>
      <c r="C11" t="s">
        <v>148</v>
      </c>
      <c r="D11" s="18" t="s">
        <v>80</v>
      </c>
      <c r="E11" t="s">
        <v>136</v>
      </c>
    </row>
    <row r="12" spans="1:10" x14ac:dyDescent="0.3">
      <c r="A12" t="s">
        <v>149</v>
      </c>
      <c r="C12" t="s">
        <v>150</v>
      </c>
      <c r="D12" s="18" t="s">
        <v>80</v>
      </c>
      <c r="E12" t="s">
        <v>136</v>
      </c>
    </row>
    <row r="13" spans="1:10" x14ac:dyDescent="0.3">
      <c r="A13" t="s">
        <v>151</v>
      </c>
      <c r="C13" t="s">
        <v>152</v>
      </c>
      <c r="D13" s="18" t="s">
        <v>80</v>
      </c>
      <c r="E13" t="s">
        <v>136</v>
      </c>
    </row>
    <row r="14" spans="1:10" x14ac:dyDescent="0.3">
      <c r="A14" t="s">
        <v>153</v>
      </c>
      <c r="C14" t="s">
        <v>154</v>
      </c>
      <c r="D14" s="18" t="s">
        <v>80</v>
      </c>
      <c r="E14" t="s">
        <v>136</v>
      </c>
    </row>
    <row r="15" spans="1:10" x14ac:dyDescent="0.3">
      <c r="A15" t="s">
        <v>155</v>
      </c>
      <c r="C15" t="s">
        <v>140</v>
      </c>
      <c r="D15" s="18" t="s">
        <v>80</v>
      </c>
      <c r="E15" t="s">
        <v>136</v>
      </c>
    </row>
    <row r="16" spans="1:10" x14ac:dyDescent="0.3">
      <c r="A16" t="s">
        <v>156</v>
      </c>
      <c r="C16" t="s">
        <v>157</v>
      </c>
      <c r="D16" s="18" t="s">
        <v>80</v>
      </c>
      <c r="E16" t="s">
        <v>136</v>
      </c>
    </row>
    <row r="17" spans="1:5" x14ac:dyDescent="0.3">
      <c r="A17" t="s">
        <v>158</v>
      </c>
      <c r="C17" s="45" t="s">
        <v>159</v>
      </c>
      <c r="D17" s="18" t="s">
        <v>80</v>
      </c>
      <c r="E17" t="s">
        <v>136</v>
      </c>
    </row>
    <row r="18" spans="1:5" x14ac:dyDescent="0.3">
      <c r="A18" t="s">
        <v>160</v>
      </c>
      <c r="C18" t="s">
        <v>161</v>
      </c>
      <c r="D18" s="18" t="s">
        <v>80</v>
      </c>
      <c r="E18" t="s">
        <v>136</v>
      </c>
    </row>
  </sheetData>
  <mergeCells count="2">
    <mergeCell ref="A1:J1"/>
    <mergeCell ref="A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F09F8-DD7E-4D30-93F8-056AF5060C96}">
  <dimension ref="A1:J5"/>
  <sheetViews>
    <sheetView workbookViewId="0">
      <selection activeCell="H3" sqref="H3:I3"/>
    </sheetView>
  </sheetViews>
  <sheetFormatPr defaultRowHeight="14.4" x14ac:dyDescent="0.3"/>
  <cols>
    <col min="1" max="2" width="18" customWidth="1"/>
    <col min="3" max="3" width="64.109375" customWidth="1"/>
    <col min="4" max="4" width="27.6640625" customWidth="1"/>
    <col min="5" max="5" width="26.44140625" customWidth="1"/>
    <col min="6" max="6" width="29.88671875" customWidth="1"/>
    <col min="7" max="7" width="27.5546875" customWidth="1"/>
    <col min="8" max="8" width="25.44140625" bestFit="1" customWidth="1"/>
    <col min="9" max="9" width="18.109375" bestFit="1" customWidth="1"/>
  </cols>
  <sheetData>
    <row r="1" spans="1:10" ht="33.6" x14ac:dyDescent="0.65">
      <c r="A1" s="62" t="s">
        <v>162</v>
      </c>
      <c r="B1" s="62"/>
      <c r="C1" s="62"/>
      <c r="D1" s="62"/>
      <c r="E1" s="62"/>
      <c r="F1" s="62"/>
      <c r="G1" s="62"/>
      <c r="H1" s="62"/>
      <c r="I1" s="62"/>
      <c r="J1" s="62"/>
    </row>
    <row r="2" spans="1:10" s="21" customFormat="1" ht="18.75" customHeight="1" x14ac:dyDescent="0.3">
      <c r="A2" s="63" t="s">
        <v>1</v>
      </c>
      <c r="B2" s="63"/>
      <c r="C2" s="63"/>
      <c r="D2" s="63"/>
      <c r="E2" s="63"/>
      <c r="F2" s="63"/>
      <c r="G2" s="63"/>
      <c r="H2" s="63"/>
      <c r="I2" s="63"/>
      <c r="J2" s="63"/>
    </row>
    <row r="3" spans="1:10" s="22" customFormat="1" x14ac:dyDescent="0.3">
      <c r="A3" s="22" t="s">
        <v>3</v>
      </c>
      <c r="B3" s="22" t="s">
        <v>75</v>
      </c>
      <c r="C3" s="23" t="s">
        <v>4</v>
      </c>
      <c r="D3" s="22" t="s">
        <v>5</v>
      </c>
      <c r="E3" s="22" t="s">
        <v>6</v>
      </c>
      <c r="F3" s="22" t="s">
        <v>7</v>
      </c>
      <c r="G3" s="22" t="s">
        <v>56</v>
      </c>
      <c r="H3" s="22" t="s">
        <v>9</v>
      </c>
      <c r="I3" s="22" t="s">
        <v>10</v>
      </c>
    </row>
    <row r="4" spans="1:10" x14ac:dyDescent="0.3">
      <c r="A4" t="s">
        <v>162</v>
      </c>
      <c r="C4" t="s">
        <v>163</v>
      </c>
      <c r="D4" s="38">
        <v>3000000</v>
      </c>
      <c r="E4" s="1">
        <v>45955</v>
      </c>
      <c r="F4" t="s">
        <v>164</v>
      </c>
      <c r="G4" t="s">
        <v>165</v>
      </c>
    </row>
    <row r="5" spans="1:10" x14ac:dyDescent="0.3">
      <c r="C5" t="s">
        <v>166</v>
      </c>
    </row>
  </sheetData>
  <mergeCells count="2">
    <mergeCell ref="A1:J1"/>
    <mergeCell ref="A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0B3D53A5538841AA5D893F45ACE7BF" ma:contentTypeVersion="14" ma:contentTypeDescription="Create a new document." ma:contentTypeScope="" ma:versionID="1289947a2c9ccd51456cf28b81e0a0b3">
  <xsd:schema xmlns:xsd="http://www.w3.org/2001/XMLSchema" xmlns:xs="http://www.w3.org/2001/XMLSchema" xmlns:p="http://schemas.microsoft.com/office/2006/metadata/properties" xmlns:ns2="1ee376e8-73fa-4f4f-aaf0-1b04dfd048f4" xmlns:ns3="e05ec114-0bf3-4e77-baab-54781306e8e3" targetNamespace="http://schemas.microsoft.com/office/2006/metadata/properties" ma:root="true" ma:fieldsID="d7d7cacd4b85dea5b545596c148013e4" ns2:_="" ns3:_="">
    <xsd:import namespace="1ee376e8-73fa-4f4f-aaf0-1b04dfd048f4"/>
    <xsd:import namespace="e05ec114-0bf3-4e77-baab-54781306e8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e376e8-73fa-4f4f-aaf0-1b04dfd048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5c143d0-07a4-4513-9d01-8a9b4f0995b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5ec114-0bf3-4e77-baab-54781306e8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8a512e-052f-4f5e-bf30-747a0fc6167d}" ma:internalName="TaxCatchAll" ma:showField="CatchAllData" ma:web="e05ec114-0bf3-4e77-baab-54781306e8e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5ec114-0bf3-4e77-baab-54781306e8e3" xsi:nil="true"/>
    <lcf76f155ced4ddcb4097134ff3c332f xmlns="1ee376e8-73fa-4f4f-aaf0-1b04dfd048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4835DB-F5B0-468C-83A8-A9F445A53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e376e8-73fa-4f4f-aaf0-1b04dfd048f4"/>
    <ds:schemaRef ds:uri="e05ec114-0bf3-4e77-baab-54781306e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5E462F-715B-4295-A439-703B39330B13}">
  <ds:schemaRefs>
    <ds:schemaRef ds:uri="http://schemas.microsoft.com/sharepoint/v3/contenttype/forms"/>
  </ds:schemaRefs>
</ds:datastoreItem>
</file>

<file path=customXml/itemProps3.xml><?xml version="1.0" encoding="utf-8"?>
<ds:datastoreItem xmlns:ds="http://schemas.openxmlformats.org/officeDocument/2006/customXml" ds:itemID="{6AA3AF8E-061D-4B86-930F-429CCD7D6950}">
  <ds:schemaRefs>
    <ds:schemaRef ds:uri="http://schemas.microsoft.com/office/2006/metadata/properties"/>
    <ds:schemaRef ds:uri="http://schemas.microsoft.com/office/infopath/2007/PartnerControls"/>
    <ds:schemaRef ds:uri="e05ec114-0bf3-4e77-baab-54781306e8e3"/>
    <ds:schemaRef ds:uri="1ee376e8-73fa-4f4f-aaf0-1b04dfd048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CITY HALL DEPTS.</vt:lpstr>
      <vt:lpstr>FACILITIES</vt:lpstr>
      <vt:lpstr>FIRE</vt:lpstr>
      <vt:lpstr>LIBRARY</vt:lpstr>
      <vt:lpstr>HIGHWAY</vt:lpstr>
      <vt:lpstr>POLICE</vt:lpstr>
      <vt:lpstr>School Dept.</vt:lpstr>
      <vt:lpstr>WATER</vt:lpstr>
      <vt:lpstr>WASTEWATER</vt:lpstr>
      <vt:lpstr>Other Capital Projects</vt:lpstr>
      <vt:lpstr>ROADS</vt:lpstr>
      <vt:lpstr>Settings</vt:lpstr>
      <vt:lpstr>AsOfDate</vt:lpstr>
      <vt:lpstr>EOY</vt:lpstr>
      <vt:lpstr>FEOY</vt:lpstr>
      <vt:lpstr>FEOY1</vt:lpstr>
      <vt:lpstr>FEOY2</vt:lpstr>
      <vt:lpstr>FEOY3</vt:lpstr>
      <vt:lpstr>FiscalYear</vt:lpstr>
      <vt:lpstr>'CITY HALL DEPTS.'!Print_Area</vt:lpstr>
      <vt:lpstr>PriorYr1AsOf</vt:lpstr>
      <vt:lpstr>PriorYr2AsOf</vt:lpstr>
    </vt:vector>
  </TitlesOfParts>
  <Manager/>
  <Company>City of Ellsworth, Maine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Nate Burckhard</dc:creator>
  <cp:keywords/>
  <dc:description/>
  <cp:lastModifiedBy>Sara Devlin</cp:lastModifiedBy>
  <cp:revision/>
  <dcterms:created xsi:type="dcterms:W3CDTF">2024-05-07T17:50:10Z</dcterms:created>
  <dcterms:modified xsi:type="dcterms:W3CDTF">2025-03-06T18:29:10Z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0x010100110B3D53A5538841AA5D893F45ACE7BF</vt:lpwstr>
  </property>
  <property fmtid="{D5CDD505-2E9C-101B-9397-08002B2CF9AE}" pid="3" name="MediaServiceImageTags">
    <vt:lpwstr/>
  </property>
</Properties>
</file>